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o\Downloads\"/>
    </mc:Choice>
  </mc:AlternateContent>
  <xr:revisionPtr revIDLastSave="0" documentId="8_{5A4114A3-253A-40A1-9857-19665A949361}" xr6:coauthVersionLast="47" xr6:coauthVersionMax="47" xr10:uidLastSave="{00000000-0000-0000-0000-000000000000}"/>
  <bookViews>
    <workbookView xWindow="690" yWindow="690" windowWidth="38700" windowHeight="15345" xr2:uid="{00000000-000D-0000-FFFF-FFFF00000000}"/>
  </bookViews>
  <sheets>
    <sheet name="Poängprotokoll" sheetId="2" r:id="rId1"/>
    <sheet name="Sammanställni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O5" i="2" l="1"/>
  <c r="E6" i="2"/>
  <c r="G6" i="2"/>
  <c r="E7" i="2"/>
  <c r="G7" i="2"/>
  <c r="E305" i="2" l="1"/>
  <c r="G305" i="2"/>
  <c r="I305" i="2"/>
  <c r="K305" i="2"/>
  <c r="M305" i="2"/>
  <c r="O305" i="2"/>
  <c r="E306" i="2"/>
  <c r="G306" i="2"/>
  <c r="I306" i="2"/>
  <c r="K306" i="2"/>
  <c r="M306" i="2"/>
  <c r="O306" i="2"/>
  <c r="E283" i="2"/>
  <c r="G283" i="2"/>
  <c r="I283" i="2"/>
  <c r="K283" i="2"/>
  <c r="M283" i="2"/>
  <c r="O283" i="2"/>
  <c r="E284" i="2"/>
  <c r="G284" i="2"/>
  <c r="I284" i="2"/>
  <c r="K284" i="2"/>
  <c r="M284" i="2"/>
  <c r="O284" i="2"/>
  <c r="E252" i="2"/>
  <c r="G252" i="2"/>
  <c r="I252" i="2"/>
  <c r="K252" i="2"/>
  <c r="M252" i="2"/>
  <c r="O252" i="2"/>
  <c r="E240" i="2"/>
  <c r="G240" i="2"/>
  <c r="I240" i="2"/>
  <c r="K240" i="2"/>
  <c r="M240" i="2"/>
  <c r="O240" i="2"/>
  <c r="E218" i="2"/>
  <c r="G218" i="2"/>
  <c r="I218" i="2"/>
  <c r="K218" i="2"/>
  <c r="M218" i="2"/>
  <c r="O218" i="2"/>
  <c r="E185" i="2"/>
  <c r="G185" i="2"/>
  <c r="I185" i="2"/>
  <c r="K185" i="2"/>
  <c r="M185" i="2"/>
  <c r="O185" i="2"/>
  <c r="E186" i="2"/>
  <c r="G186" i="2"/>
  <c r="I186" i="2"/>
  <c r="K186" i="2"/>
  <c r="M186" i="2"/>
  <c r="O186" i="2"/>
  <c r="E174" i="2"/>
  <c r="G174" i="2"/>
  <c r="I174" i="2"/>
  <c r="K174" i="2"/>
  <c r="M174" i="2"/>
  <c r="O174" i="2"/>
  <c r="E152" i="2"/>
  <c r="G152" i="2"/>
  <c r="I152" i="2"/>
  <c r="K152" i="2"/>
  <c r="M152" i="2"/>
  <c r="O152" i="2"/>
  <c r="E86" i="2"/>
  <c r="G86" i="2"/>
  <c r="I86" i="2"/>
  <c r="K86" i="2"/>
  <c r="M86" i="2"/>
  <c r="O86" i="2"/>
  <c r="E9" i="2"/>
  <c r="G9" i="2"/>
  <c r="I9" i="2"/>
  <c r="K9" i="2"/>
  <c r="M9" i="2"/>
  <c r="O9" i="2"/>
  <c r="G322" i="2" l="1"/>
  <c r="G321" i="2"/>
  <c r="G320" i="2"/>
  <c r="G319" i="2"/>
  <c r="G318" i="2"/>
  <c r="G317" i="2"/>
  <c r="G316" i="2"/>
  <c r="G315" i="2"/>
  <c r="G289" i="2"/>
  <c r="G288" i="2"/>
  <c r="G287" i="2"/>
  <c r="G286" i="2"/>
  <c r="G285" i="2"/>
  <c r="G282" i="2"/>
  <c r="G256" i="2"/>
  <c r="G255" i="2"/>
  <c r="G254" i="2"/>
  <c r="G253" i="2"/>
  <c r="G251" i="2"/>
  <c r="G250" i="2"/>
  <c r="G249" i="2"/>
  <c r="G223" i="2"/>
  <c r="G222" i="2"/>
  <c r="G221" i="2"/>
  <c r="G220" i="2"/>
  <c r="G219" i="2"/>
  <c r="G217" i="2"/>
  <c r="G216" i="2"/>
  <c r="G190" i="2"/>
  <c r="G189" i="2"/>
  <c r="G188" i="2"/>
  <c r="G187" i="2"/>
  <c r="G184" i="2"/>
  <c r="G183" i="2"/>
  <c r="G157" i="2"/>
  <c r="G156" i="2"/>
  <c r="G155" i="2"/>
  <c r="G154" i="2"/>
  <c r="G153" i="2"/>
  <c r="G151" i="2"/>
  <c r="G150" i="2"/>
  <c r="G124" i="2"/>
  <c r="G123" i="2"/>
  <c r="G122" i="2"/>
  <c r="G121" i="2"/>
  <c r="G120" i="2"/>
  <c r="G119" i="2"/>
  <c r="G118" i="2"/>
  <c r="G117" i="2"/>
  <c r="G91" i="2"/>
  <c r="G90" i="2"/>
  <c r="G89" i="2"/>
  <c r="G88" i="2"/>
  <c r="G87" i="2"/>
  <c r="G85" i="2"/>
  <c r="G84" i="2"/>
  <c r="G58" i="2"/>
  <c r="G57" i="2"/>
  <c r="G56" i="2"/>
  <c r="G55" i="2"/>
  <c r="G54" i="2"/>
  <c r="G53" i="2"/>
  <c r="G52" i="2"/>
  <c r="G51" i="2"/>
  <c r="G19" i="2"/>
  <c r="G20" i="2"/>
  <c r="G21" i="2"/>
  <c r="G22" i="2"/>
  <c r="G23" i="2"/>
  <c r="G24" i="2"/>
  <c r="G25" i="2"/>
  <c r="G18" i="2"/>
  <c r="A11" i="3"/>
  <c r="A10" i="3"/>
  <c r="A9" i="3"/>
  <c r="A8" i="3"/>
  <c r="A7" i="3"/>
  <c r="A6" i="3"/>
  <c r="A5" i="3"/>
  <c r="A4" i="3"/>
  <c r="A3" i="3"/>
  <c r="E29" i="2"/>
  <c r="A2" i="3"/>
  <c r="E315" i="2"/>
  <c r="E316" i="2"/>
  <c r="E317" i="2"/>
  <c r="E318" i="2"/>
  <c r="E319" i="2"/>
  <c r="E320" i="2"/>
  <c r="E321" i="2"/>
  <c r="E322" i="2"/>
  <c r="I315" i="2"/>
  <c r="I316" i="2"/>
  <c r="I317" i="2"/>
  <c r="I318" i="2"/>
  <c r="I319" i="2"/>
  <c r="I320" i="2"/>
  <c r="I321" i="2"/>
  <c r="I322" i="2"/>
  <c r="K315" i="2"/>
  <c r="K316" i="2"/>
  <c r="K317" i="2"/>
  <c r="K318" i="2"/>
  <c r="K319" i="2"/>
  <c r="K320" i="2"/>
  <c r="K321" i="2"/>
  <c r="K322" i="2"/>
  <c r="M315" i="2"/>
  <c r="M316" i="2"/>
  <c r="M317" i="2"/>
  <c r="M318" i="2"/>
  <c r="M319" i="2"/>
  <c r="M320" i="2"/>
  <c r="M321" i="2"/>
  <c r="M322" i="2"/>
  <c r="O315" i="2"/>
  <c r="O316" i="2"/>
  <c r="O317" i="2"/>
  <c r="O318" i="2"/>
  <c r="O319" i="2"/>
  <c r="O320" i="2"/>
  <c r="O321" i="2"/>
  <c r="O322" i="2"/>
  <c r="E326" i="2"/>
  <c r="E303" i="2"/>
  <c r="E304" i="2"/>
  <c r="E307" i="2"/>
  <c r="E308" i="2"/>
  <c r="E309" i="2"/>
  <c r="E310" i="2"/>
  <c r="G303" i="2"/>
  <c r="G304" i="2"/>
  <c r="G307" i="2"/>
  <c r="G308" i="2"/>
  <c r="G309" i="2"/>
  <c r="G310" i="2"/>
  <c r="I303" i="2"/>
  <c r="I304" i="2"/>
  <c r="I307" i="2"/>
  <c r="I308" i="2"/>
  <c r="I309" i="2"/>
  <c r="I310" i="2"/>
  <c r="K303" i="2"/>
  <c r="K304" i="2"/>
  <c r="K307" i="2"/>
  <c r="K308" i="2"/>
  <c r="K309" i="2"/>
  <c r="K310" i="2"/>
  <c r="M303" i="2"/>
  <c r="M304" i="2"/>
  <c r="M307" i="2"/>
  <c r="M308" i="2"/>
  <c r="M309" i="2"/>
  <c r="M310" i="2"/>
  <c r="O303" i="2"/>
  <c r="O304" i="2"/>
  <c r="O307" i="2"/>
  <c r="O308" i="2"/>
  <c r="O309" i="2"/>
  <c r="O310" i="2"/>
  <c r="E282" i="2"/>
  <c r="E285" i="2"/>
  <c r="E286" i="2"/>
  <c r="E287" i="2"/>
  <c r="E288" i="2"/>
  <c r="E289" i="2"/>
  <c r="I282" i="2"/>
  <c r="I285" i="2"/>
  <c r="I286" i="2"/>
  <c r="I287" i="2"/>
  <c r="I288" i="2"/>
  <c r="I289" i="2"/>
  <c r="K282" i="2"/>
  <c r="K285" i="2"/>
  <c r="K286" i="2"/>
  <c r="K287" i="2"/>
  <c r="K288" i="2"/>
  <c r="K289" i="2"/>
  <c r="M282" i="2"/>
  <c r="M285" i="2"/>
  <c r="M286" i="2"/>
  <c r="M287" i="2"/>
  <c r="M288" i="2"/>
  <c r="M289" i="2"/>
  <c r="O282" i="2"/>
  <c r="O285" i="2"/>
  <c r="O286" i="2"/>
  <c r="O287" i="2"/>
  <c r="O288" i="2"/>
  <c r="O289" i="2"/>
  <c r="E293" i="2"/>
  <c r="E270" i="2"/>
  <c r="E271" i="2"/>
  <c r="E272" i="2"/>
  <c r="E273" i="2"/>
  <c r="E274" i="2"/>
  <c r="E275" i="2"/>
  <c r="E276" i="2"/>
  <c r="E277" i="2"/>
  <c r="G270" i="2"/>
  <c r="G271" i="2"/>
  <c r="G272" i="2"/>
  <c r="G273" i="2"/>
  <c r="G274" i="2"/>
  <c r="G275" i="2"/>
  <c r="G276" i="2"/>
  <c r="G277" i="2"/>
  <c r="I270" i="2"/>
  <c r="I271" i="2"/>
  <c r="I272" i="2"/>
  <c r="I273" i="2"/>
  <c r="I274" i="2"/>
  <c r="I275" i="2"/>
  <c r="I276" i="2"/>
  <c r="I277" i="2"/>
  <c r="K270" i="2"/>
  <c r="K271" i="2"/>
  <c r="K272" i="2"/>
  <c r="K273" i="2"/>
  <c r="K274" i="2"/>
  <c r="K275" i="2"/>
  <c r="K276" i="2"/>
  <c r="K277" i="2"/>
  <c r="M270" i="2"/>
  <c r="M271" i="2"/>
  <c r="M272" i="2"/>
  <c r="M273" i="2"/>
  <c r="M274" i="2"/>
  <c r="M275" i="2"/>
  <c r="M276" i="2"/>
  <c r="M277" i="2"/>
  <c r="O270" i="2"/>
  <c r="O271" i="2"/>
  <c r="O272" i="2"/>
  <c r="O273" i="2"/>
  <c r="O274" i="2"/>
  <c r="O275" i="2"/>
  <c r="O276" i="2"/>
  <c r="O277" i="2"/>
  <c r="E249" i="2"/>
  <c r="E250" i="2"/>
  <c r="E251" i="2"/>
  <c r="E253" i="2"/>
  <c r="E254" i="2"/>
  <c r="E255" i="2"/>
  <c r="E256" i="2"/>
  <c r="I249" i="2"/>
  <c r="I250" i="2"/>
  <c r="I251" i="2"/>
  <c r="I253" i="2"/>
  <c r="I254" i="2"/>
  <c r="I255" i="2"/>
  <c r="I256" i="2"/>
  <c r="K249" i="2"/>
  <c r="K250" i="2"/>
  <c r="K251" i="2"/>
  <c r="K253" i="2"/>
  <c r="K254" i="2"/>
  <c r="K255" i="2"/>
  <c r="K256" i="2"/>
  <c r="M249" i="2"/>
  <c r="M250" i="2"/>
  <c r="M251" i="2"/>
  <c r="M253" i="2"/>
  <c r="M254" i="2"/>
  <c r="M255" i="2"/>
  <c r="M256" i="2"/>
  <c r="O249" i="2"/>
  <c r="O250" i="2"/>
  <c r="O251" i="2"/>
  <c r="O253" i="2"/>
  <c r="O254" i="2"/>
  <c r="O255" i="2"/>
  <c r="O256" i="2"/>
  <c r="E260" i="2"/>
  <c r="E237" i="2"/>
  <c r="E238" i="2"/>
  <c r="E239" i="2"/>
  <c r="E241" i="2"/>
  <c r="E242" i="2"/>
  <c r="E243" i="2"/>
  <c r="E244" i="2"/>
  <c r="G237" i="2"/>
  <c r="G238" i="2"/>
  <c r="G239" i="2"/>
  <c r="G241" i="2"/>
  <c r="G242" i="2"/>
  <c r="G243" i="2"/>
  <c r="G244" i="2"/>
  <c r="I237" i="2"/>
  <c r="I238" i="2"/>
  <c r="I239" i="2"/>
  <c r="I241" i="2"/>
  <c r="I242" i="2"/>
  <c r="I243" i="2"/>
  <c r="I244" i="2"/>
  <c r="K237" i="2"/>
  <c r="K238" i="2"/>
  <c r="K239" i="2"/>
  <c r="K241" i="2"/>
  <c r="K242" i="2"/>
  <c r="K243" i="2"/>
  <c r="K244" i="2"/>
  <c r="M237" i="2"/>
  <c r="M238" i="2"/>
  <c r="M239" i="2"/>
  <c r="M241" i="2"/>
  <c r="M242" i="2"/>
  <c r="M243" i="2"/>
  <c r="M244" i="2"/>
  <c r="O237" i="2"/>
  <c r="O238" i="2"/>
  <c r="O239" i="2"/>
  <c r="O241" i="2"/>
  <c r="O242" i="2"/>
  <c r="O243" i="2"/>
  <c r="O244" i="2"/>
  <c r="E216" i="2"/>
  <c r="E217" i="2"/>
  <c r="E219" i="2"/>
  <c r="E220" i="2"/>
  <c r="E221" i="2"/>
  <c r="E222" i="2"/>
  <c r="E223" i="2"/>
  <c r="I216" i="2"/>
  <c r="I217" i="2"/>
  <c r="I219" i="2"/>
  <c r="I220" i="2"/>
  <c r="I221" i="2"/>
  <c r="I222" i="2"/>
  <c r="I223" i="2"/>
  <c r="K216" i="2"/>
  <c r="K217" i="2"/>
  <c r="K219" i="2"/>
  <c r="K220" i="2"/>
  <c r="K221" i="2"/>
  <c r="K222" i="2"/>
  <c r="K223" i="2"/>
  <c r="M216" i="2"/>
  <c r="M217" i="2"/>
  <c r="M219" i="2"/>
  <c r="M220" i="2"/>
  <c r="M221" i="2"/>
  <c r="M222" i="2"/>
  <c r="M223" i="2"/>
  <c r="O216" i="2"/>
  <c r="O217" i="2"/>
  <c r="O219" i="2"/>
  <c r="O220" i="2"/>
  <c r="O221" i="2"/>
  <c r="O222" i="2"/>
  <c r="O223" i="2"/>
  <c r="E227" i="2"/>
  <c r="E204" i="2"/>
  <c r="E205" i="2"/>
  <c r="E206" i="2"/>
  <c r="E207" i="2"/>
  <c r="E208" i="2"/>
  <c r="E209" i="2"/>
  <c r="E210" i="2"/>
  <c r="E211" i="2"/>
  <c r="G204" i="2"/>
  <c r="G205" i="2"/>
  <c r="G206" i="2"/>
  <c r="G207" i="2"/>
  <c r="G208" i="2"/>
  <c r="G209" i="2"/>
  <c r="G210" i="2"/>
  <c r="G211" i="2"/>
  <c r="I204" i="2"/>
  <c r="I205" i="2"/>
  <c r="I206" i="2"/>
  <c r="I207" i="2"/>
  <c r="I208" i="2"/>
  <c r="I209" i="2"/>
  <c r="I210" i="2"/>
  <c r="I211" i="2"/>
  <c r="K204" i="2"/>
  <c r="K205" i="2"/>
  <c r="K206" i="2"/>
  <c r="K207" i="2"/>
  <c r="K208" i="2"/>
  <c r="K209" i="2"/>
  <c r="K210" i="2"/>
  <c r="K211" i="2"/>
  <c r="M204" i="2"/>
  <c r="M205" i="2"/>
  <c r="M206" i="2"/>
  <c r="M207" i="2"/>
  <c r="M208" i="2"/>
  <c r="M209" i="2"/>
  <c r="M210" i="2"/>
  <c r="M211" i="2"/>
  <c r="O204" i="2"/>
  <c r="O205" i="2"/>
  <c r="O206" i="2"/>
  <c r="O207" i="2"/>
  <c r="O208" i="2"/>
  <c r="O209" i="2"/>
  <c r="O210" i="2"/>
  <c r="O211" i="2"/>
  <c r="E183" i="2"/>
  <c r="E184" i="2"/>
  <c r="E187" i="2"/>
  <c r="E188" i="2"/>
  <c r="E189" i="2"/>
  <c r="E190" i="2"/>
  <c r="I183" i="2"/>
  <c r="I184" i="2"/>
  <c r="I187" i="2"/>
  <c r="I188" i="2"/>
  <c r="I189" i="2"/>
  <c r="I190" i="2"/>
  <c r="K183" i="2"/>
  <c r="K184" i="2"/>
  <c r="K187" i="2"/>
  <c r="K188" i="2"/>
  <c r="K189" i="2"/>
  <c r="K190" i="2"/>
  <c r="M183" i="2"/>
  <c r="M184" i="2"/>
  <c r="M187" i="2"/>
  <c r="M188" i="2"/>
  <c r="M189" i="2"/>
  <c r="M190" i="2"/>
  <c r="O183" i="2"/>
  <c r="O184" i="2"/>
  <c r="O187" i="2"/>
  <c r="O188" i="2"/>
  <c r="O189" i="2"/>
  <c r="O190" i="2"/>
  <c r="E194" i="2"/>
  <c r="E171" i="2"/>
  <c r="E172" i="2"/>
  <c r="E173" i="2"/>
  <c r="E175" i="2"/>
  <c r="E176" i="2"/>
  <c r="E177" i="2"/>
  <c r="E178" i="2"/>
  <c r="G171" i="2"/>
  <c r="G172" i="2"/>
  <c r="G173" i="2"/>
  <c r="G175" i="2"/>
  <c r="G176" i="2"/>
  <c r="G177" i="2"/>
  <c r="G178" i="2"/>
  <c r="I171" i="2"/>
  <c r="I172" i="2"/>
  <c r="I173" i="2"/>
  <c r="I175" i="2"/>
  <c r="I176" i="2"/>
  <c r="I177" i="2"/>
  <c r="I178" i="2"/>
  <c r="K171" i="2"/>
  <c r="K172" i="2"/>
  <c r="K173" i="2"/>
  <c r="K175" i="2"/>
  <c r="K176" i="2"/>
  <c r="K177" i="2"/>
  <c r="K178" i="2"/>
  <c r="M171" i="2"/>
  <c r="M172" i="2"/>
  <c r="M173" i="2"/>
  <c r="M175" i="2"/>
  <c r="M176" i="2"/>
  <c r="M177" i="2"/>
  <c r="M178" i="2"/>
  <c r="O171" i="2"/>
  <c r="O172" i="2"/>
  <c r="O173" i="2"/>
  <c r="O175" i="2"/>
  <c r="O176" i="2"/>
  <c r="O177" i="2"/>
  <c r="O178" i="2"/>
  <c r="E150" i="2"/>
  <c r="E151" i="2"/>
  <c r="E153" i="2"/>
  <c r="E154" i="2"/>
  <c r="E155" i="2"/>
  <c r="E156" i="2"/>
  <c r="E157" i="2"/>
  <c r="I150" i="2"/>
  <c r="I151" i="2"/>
  <c r="I153" i="2"/>
  <c r="I154" i="2"/>
  <c r="I155" i="2"/>
  <c r="I156" i="2"/>
  <c r="I157" i="2"/>
  <c r="K150" i="2"/>
  <c r="K151" i="2"/>
  <c r="K153" i="2"/>
  <c r="K154" i="2"/>
  <c r="K155" i="2"/>
  <c r="K156" i="2"/>
  <c r="K157" i="2"/>
  <c r="M150" i="2"/>
  <c r="M151" i="2"/>
  <c r="M153" i="2"/>
  <c r="M154" i="2"/>
  <c r="M155" i="2"/>
  <c r="M156" i="2"/>
  <c r="M157" i="2"/>
  <c r="O150" i="2"/>
  <c r="O151" i="2"/>
  <c r="O153" i="2"/>
  <c r="O154" i="2"/>
  <c r="O155" i="2"/>
  <c r="O156" i="2"/>
  <c r="O157" i="2"/>
  <c r="E161" i="2"/>
  <c r="E138" i="2"/>
  <c r="E139" i="2"/>
  <c r="E140" i="2"/>
  <c r="E141" i="2"/>
  <c r="E142" i="2"/>
  <c r="E143" i="2"/>
  <c r="E144" i="2"/>
  <c r="E145" i="2"/>
  <c r="G138" i="2"/>
  <c r="G139" i="2"/>
  <c r="G140" i="2"/>
  <c r="G141" i="2"/>
  <c r="G142" i="2"/>
  <c r="G143" i="2"/>
  <c r="G144" i="2"/>
  <c r="G145" i="2"/>
  <c r="I138" i="2"/>
  <c r="I139" i="2"/>
  <c r="I140" i="2"/>
  <c r="I141" i="2"/>
  <c r="I142" i="2"/>
  <c r="I143" i="2"/>
  <c r="I144" i="2"/>
  <c r="I145" i="2"/>
  <c r="K138" i="2"/>
  <c r="K139" i="2"/>
  <c r="K140" i="2"/>
  <c r="K141" i="2"/>
  <c r="K142" i="2"/>
  <c r="K143" i="2"/>
  <c r="K144" i="2"/>
  <c r="K145" i="2"/>
  <c r="M138" i="2"/>
  <c r="M139" i="2"/>
  <c r="M140" i="2"/>
  <c r="M141" i="2"/>
  <c r="M142" i="2"/>
  <c r="M143" i="2"/>
  <c r="M144" i="2"/>
  <c r="M145" i="2"/>
  <c r="O138" i="2"/>
  <c r="O139" i="2"/>
  <c r="O140" i="2"/>
  <c r="O141" i="2"/>
  <c r="O142" i="2"/>
  <c r="O143" i="2"/>
  <c r="O144" i="2"/>
  <c r="O145" i="2"/>
  <c r="E117" i="2"/>
  <c r="E118" i="2"/>
  <c r="E119" i="2"/>
  <c r="E120" i="2"/>
  <c r="E121" i="2"/>
  <c r="E122" i="2"/>
  <c r="E123" i="2"/>
  <c r="E124" i="2"/>
  <c r="I117" i="2"/>
  <c r="I118" i="2"/>
  <c r="I119" i="2"/>
  <c r="I120" i="2"/>
  <c r="I121" i="2"/>
  <c r="I122" i="2"/>
  <c r="I123" i="2"/>
  <c r="I124" i="2"/>
  <c r="K117" i="2"/>
  <c r="K118" i="2"/>
  <c r="K119" i="2"/>
  <c r="K120" i="2"/>
  <c r="K121" i="2"/>
  <c r="K122" i="2"/>
  <c r="K123" i="2"/>
  <c r="K124" i="2"/>
  <c r="M117" i="2"/>
  <c r="M118" i="2"/>
  <c r="M119" i="2"/>
  <c r="M120" i="2"/>
  <c r="M121" i="2"/>
  <c r="M122" i="2"/>
  <c r="M123" i="2"/>
  <c r="M124" i="2"/>
  <c r="O117" i="2"/>
  <c r="O118" i="2"/>
  <c r="O119" i="2"/>
  <c r="O120" i="2"/>
  <c r="O121" i="2"/>
  <c r="O122" i="2"/>
  <c r="O123" i="2"/>
  <c r="O124" i="2"/>
  <c r="E128" i="2"/>
  <c r="E105" i="2"/>
  <c r="E106" i="2"/>
  <c r="E107" i="2"/>
  <c r="E108" i="2"/>
  <c r="E109" i="2"/>
  <c r="E110" i="2"/>
  <c r="E111" i="2"/>
  <c r="E112" i="2"/>
  <c r="G105" i="2"/>
  <c r="G106" i="2"/>
  <c r="G107" i="2"/>
  <c r="G108" i="2"/>
  <c r="G109" i="2"/>
  <c r="G110" i="2"/>
  <c r="G111" i="2"/>
  <c r="G112" i="2"/>
  <c r="I105" i="2"/>
  <c r="I106" i="2"/>
  <c r="I107" i="2"/>
  <c r="I108" i="2"/>
  <c r="I109" i="2"/>
  <c r="I110" i="2"/>
  <c r="I111" i="2"/>
  <c r="I112" i="2"/>
  <c r="K105" i="2"/>
  <c r="K106" i="2"/>
  <c r="K107" i="2"/>
  <c r="K108" i="2"/>
  <c r="K109" i="2"/>
  <c r="K110" i="2"/>
  <c r="K111" i="2"/>
  <c r="K112" i="2"/>
  <c r="M105" i="2"/>
  <c r="M106" i="2"/>
  <c r="M107" i="2"/>
  <c r="M108" i="2"/>
  <c r="M109" i="2"/>
  <c r="M110" i="2"/>
  <c r="M111" i="2"/>
  <c r="M112" i="2"/>
  <c r="O105" i="2"/>
  <c r="O106" i="2"/>
  <c r="O107" i="2"/>
  <c r="O108" i="2"/>
  <c r="O109" i="2"/>
  <c r="O110" i="2"/>
  <c r="O111" i="2"/>
  <c r="O112" i="2"/>
  <c r="E84" i="2"/>
  <c r="E85" i="2"/>
  <c r="E87" i="2"/>
  <c r="E88" i="2"/>
  <c r="E89" i="2"/>
  <c r="E90" i="2"/>
  <c r="E91" i="2"/>
  <c r="I84" i="2"/>
  <c r="I85" i="2"/>
  <c r="I87" i="2"/>
  <c r="I88" i="2"/>
  <c r="I89" i="2"/>
  <c r="I90" i="2"/>
  <c r="I91" i="2"/>
  <c r="K84" i="2"/>
  <c r="K85" i="2"/>
  <c r="K87" i="2"/>
  <c r="K88" i="2"/>
  <c r="K89" i="2"/>
  <c r="K90" i="2"/>
  <c r="K91" i="2"/>
  <c r="M84" i="2"/>
  <c r="M85" i="2"/>
  <c r="M87" i="2"/>
  <c r="M88" i="2"/>
  <c r="M89" i="2"/>
  <c r="M90" i="2"/>
  <c r="M91" i="2"/>
  <c r="O84" i="2"/>
  <c r="O85" i="2"/>
  <c r="O87" i="2"/>
  <c r="O88" i="2"/>
  <c r="O89" i="2"/>
  <c r="O90" i="2"/>
  <c r="O91" i="2"/>
  <c r="E95" i="2"/>
  <c r="E72" i="2"/>
  <c r="E73" i="2"/>
  <c r="E74" i="2"/>
  <c r="E75" i="2"/>
  <c r="E76" i="2"/>
  <c r="E77" i="2"/>
  <c r="E78" i="2"/>
  <c r="E79" i="2"/>
  <c r="G72" i="2"/>
  <c r="G73" i="2"/>
  <c r="G74" i="2"/>
  <c r="G75" i="2"/>
  <c r="G76" i="2"/>
  <c r="G77" i="2"/>
  <c r="G78" i="2"/>
  <c r="G79" i="2"/>
  <c r="I72" i="2"/>
  <c r="I73" i="2"/>
  <c r="I74" i="2"/>
  <c r="I75" i="2"/>
  <c r="I76" i="2"/>
  <c r="I77" i="2"/>
  <c r="I78" i="2"/>
  <c r="I79" i="2"/>
  <c r="K72" i="2"/>
  <c r="K73" i="2"/>
  <c r="K74" i="2"/>
  <c r="K75" i="2"/>
  <c r="K76" i="2"/>
  <c r="K77" i="2"/>
  <c r="K78" i="2"/>
  <c r="K79" i="2"/>
  <c r="M72" i="2"/>
  <c r="M73" i="2"/>
  <c r="M74" i="2"/>
  <c r="M75" i="2"/>
  <c r="M76" i="2"/>
  <c r="M77" i="2"/>
  <c r="M78" i="2"/>
  <c r="M79" i="2"/>
  <c r="O72" i="2"/>
  <c r="O73" i="2"/>
  <c r="O74" i="2"/>
  <c r="O75" i="2"/>
  <c r="O76" i="2"/>
  <c r="O77" i="2"/>
  <c r="O78" i="2"/>
  <c r="O79" i="2"/>
  <c r="E51" i="2"/>
  <c r="E52" i="2"/>
  <c r="E53" i="2"/>
  <c r="E54" i="2"/>
  <c r="E55" i="2"/>
  <c r="E56" i="2"/>
  <c r="E57" i="2"/>
  <c r="E58" i="2"/>
  <c r="I51" i="2"/>
  <c r="I52" i="2"/>
  <c r="I53" i="2"/>
  <c r="I54" i="2"/>
  <c r="I55" i="2"/>
  <c r="I56" i="2"/>
  <c r="I57" i="2"/>
  <c r="I58" i="2"/>
  <c r="K51" i="2"/>
  <c r="K52" i="2"/>
  <c r="K53" i="2"/>
  <c r="K54" i="2"/>
  <c r="K55" i="2"/>
  <c r="K56" i="2"/>
  <c r="K57" i="2"/>
  <c r="K58" i="2"/>
  <c r="M51" i="2"/>
  <c r="M52" i="2"/>
  <c r="M53" i="2"/>
  <c r="M54" i="2"/>
  <c r="M55" i="2"/>
  <c r="M56" i="2"/>
  <c r="M57" i="2"/>
  <c r="M58" i="2"/>
  <c r="O51" i="2"/>
  <c r="O52" i="2"/>
  <c r="O53" i="2"/>
  <c r="O54" i="2"/>
  <c r="O55" i="2"/>
  <c r="O56" i="2"/>
  <c r="O57" i="2"/>
  <c r="O58" i="2"/>
  <c r="E62" i="2"/>
  <c r="E39" i="2"/>
  <c r="E40" i="2"/>
  <c r="E41" i="2"/>
  <c r="E42" i="2"/>
  <c r="E43" i="2"/>
  <c r="E44" i="2"/>
  <c r="E45" i="2"/>
  <c r="E46" i="2"/>
  <c r="G39" i="2"/>
  <c r="G40" i="2"/>
  <c r="G41" i="2"/>
  <c r="G42" i="2"/>
  <c r="G43" i="2"/>
  <c r="G44" i="2"/>
  <c r="G45" i="2"/>
  <c r="G46" i="2"/>
  <c r="I39" i="2"/>
  <c r="I40" i="2"/>
  <c r="I41" i="2"/>
  <c r="I42" i="2"/>
  <c r="I43" i="2"/>
  <c r="I44" i="2"/>
  <c r="I45" i="2"/>
  <c r="I46" i="2"/>
  <c r="K39" i="2"/>
  <c r="K40" i="2"/>
  <c r="K41" i="2"/>
  <c r="K42" i="2"/>
  <c r="K43" i="2"/>
  <c r="K44" i="2"/>
  <c r="K45" i="2"/>
  <c r="K46" i="2"/>
  <c r="M39" i="2"/>
  <c r="M40" i="2"/>
  <c r="M41" i="2"/>
  <c r="M42" i="2"/>
  <c r="M43" i="2"/>
  <c r="M44" i="2"/>
  <c r="M45" i="2"/>
  <c r="M46" i="2"/>
  <c r="O39" i="2"/>
  <c r="O40" i="2"/>
  <c r="O41" i="2"/>
  <c r="O42" i="2"/>
  <c r="O43" i="2"/>
  <c r="O44" i="2"/>
  <c r="O45" i="2"/>
  <c r="O46" i="2"/>
  <c r="O19" i="2"/>
  <c r="O20" i="2"/>
  <c r="O21" i="2"/>
  <c r="O22" i="2"/>
  <c r="O23" i="2"/>
  <c r="O24" i="2"/>
  <c r="O25" i="2"/>
  <c r="O18" i="2"/>
  <c r="M19" i="2"/>
  <c r="M20" i="2"/>
  <c r="M21" i="2"/>
  <c r="M22" i="2"/>
  <c r="M23" i="2"/>
  <c r="M24" i="2"/>
  <c r="M25" i="2"/>
  <c r="M18" i="2"/>
  <c r="K19" i="2"/>
  <c r="K20" i="2"/>
  <c r="K21" i="2"/>
  <c r="K22" i="2"/>
  <c r="K23" i="2"/>
  <c r="K24" i="2"/>
  <c r="K25" i="2"/>
  <c r="K18" i="2"/>
  <c r="I19" i="2"/>
  <c r="I20" i="2"/>
  <c r="I21" i="2"/>
  <c r="I22" i="2"/>
  <c r="I23" i="2"/>
  <c r="I24" i="2"/>
  <c r="I25" i="2"/>
  <c r="I18" i="2"/>
  <c r="E19" i="2"/>
  <c r="E20" i="2"/>
  <c r="E21" i="2"/>
  <c r="E22" i="2"/>
  <c r="E23" i="2"/>
  <c r="E24" i="2"/>
  <c r="E25" i="2"/>
  <c r="E18" i="2"/>
  <c r="O7" i="2"/>
  <c r="O8" i="2"/>
  <c r="O10" i="2"/>
  <c r="O11" i="2"/>
  <c r="O12" i="2"/>
  <c r="O13" i="2"/>
  <c r="O6" i="2"/>
  <c r="M7" i="2"/>
  <c r="M8" i="2"/>
  <c r="M10" i="2"/>
  <c r="M11" i="2"/>
  <c r="M12" i="2"/>
  <c r="M13" i="2"/>
  <c r="K7" i="2"/>
  <c r="K8" i="2"/>
  <c r="K10" i="2"/>
  <c r="K11" i="2"/>
  <c r="K12" i="2"/>
  <c r="K13" i="2"/>
  <c r="K6" i="2"/>
  <c r="I7" i="2"/>
  <c r="I8" i="2"/>
  <c r="I10" i="2"/>
  <c r="I11" i="2"/>
  <c r="I12" i="2"/>
  <c r="I13" i="2"/>
  <c r="I6" i="2"/>
  <c r="G8" i="2"/>
  <c r="G10" i="2"/>
  <c r="G11" i="2"/>
  <c r="G12" i="2"/>
  <c r="G13" i="2"/>
  <c r="E8" i="2"/>
  <c r="E10" i="2"/>
  <c r="E11" i="2"/>
  <c r="E12" i="2"/>
  <c r="E13" i="2"/>
  <c r="G149" i="2" l="1"/>
  <c r="G281" i="2"/>
  <c r="G83" i="2"/>
  <c r="G50" i="2"/>
  <c r="G248" i="2"/>
  <c r="G182" i="2"/>
  <c r="G215" i="2"/>
  <c r="G314" i="2"/>
  <c r="I5" i="2"/>
  <c r="G116" i="2"/>
  <c r="E5" i="2"/>
  <c r="G5" i="2"/>
  <c r="E314" i="2"/>
  <c r="M17" i="2"/>
  <c r="M5" i="2"/>
  <c r="O17" i="2"/>
  <c r="K5" i="2"/>
  <c r="K38" i="2"/>
  <c r="I50" i="2"/>
  <c r="I71" i="2"/>
  <c r="O83" i="2"/>
  <c r="O104" i="2"/>
  <c r="G104" i="2"/>
  <c r="M116" i="2"/>
  <c r="O137" i="2"/>
  <c r="G137" i="2"/>
  <c r="M149" i="2"/>
  <c r="E149" i="2"/>
  <c r="M170" i="2"/>
  <c r="E170" i="2"/>
  <c r="K182" i="2"/>
  <c r="K203" i="2"/>
  <c r="I215" i="2"/>
  <c r="I236" i="2"/>
  <c r="O248" i="2"/>
  <c r="O269" i="2"/>
  <c r="G269" i="2"/>
  <c r="M281" i="2"/>
  <c r="E281" i="2"/>
  <c r="M302" i="2"/>
  <c r="E302" i="2"/>
  <c r="K314" i="2"/>
  <c r="M38" i="2"/>
  <c r="K50" i="2"/>
  <c r="K71" i="2"/>
  <c r="I83" i="2"/>
  <c r="I104" i="2"/>
  <c r="O116" i="2"/>
  <c r="I137" i="2"/>
  <c r="O149" i="2"/>
  <c r="O170" i="2"/>
  <c r="G170" i="2"/>
  <c r="M182" i="2"/>
  <c r="E182" i="2"/>
  <c r="M203" i="2"/>
  <c r="E203" i="2"/>
  <c r="K215" i="2"/>
  <c r="K236" i="2"/>
  <c r="I248" i="2"/>
  <c r="I269" i="2"/>
  <c r="O281" i="2"/>
  <c r="O302" i="2"/>
  <c r="G302" i="2"/>
  <c r="M314" i="2"/>
  <c r="E17" i="2"/>
  <c r="I17" i="2"/>
  <c r="K17" i="2"/>
  <c r="O38" i="2"/>
  <c r="G38" i="2"/>
  <c r="E38" i="2"/>
  <c r="M50" i="2"/>
  <c r="E50" i="2"/>
  <c r="M71" i="2"/>
  <c r="E71" i="2"/>
  <c r="K83" i="2"/>
  <c r="K104" i="2"/>
  <c r="I116" i="2"/>
  <c r="K137" i="2"/>
  <c r="I149" i="2"/>
  <c r="I170" i="2"/>
  <c r="O182" i="2"/>
  <c r="O203" i="2"/>
  <c r="G203" i="2"/>
  <c r="M215" i="2"/>
  <c r="E215" i="2"/>
  <c r="M236" i="2"/>
  <c r="E236" i="2"/>
  <c r="K248" i="2"/>
  <c r="K269" i="2"/>
  <c r="I281" i="2"/>
  <c r="I302" i="2"/>
  <c r="O314" i="2"/>
  <c r="I38" i="2"/>
  <c r="O50" i="2"/>
  <c r="O71" i="2"/>
  <c r="G71" i="2"/>
  <c r="M83" i="2"/>
  <c r="E83" i="2"/>
  <c r="M104" i="2"/>
  <c r="E104" i="2"/>
  <c r="K116" i="2"/>
  <c r="E116" i="2"/>
  <c r="M137" i="2"/>
  <c r="E137" i="2"/>
  <c r="K149" i="2"/>
  <c r="K170" i="2"/>
  <c r="I182" i="2"/>
  <c r="I203" i="2"/>
  <c r="O215" i="2"/>
  <c r="O236" i="2"/>
  <c r="G236" i="2"/>
  <c r="M248" i="2"/>
  <c r="E248" i="2"/>
  <c r="M269" i="2"/>
  <c r="E269" i="2"/>
  <c r="K281" i="2"/>
  <c r="K302" i="2"/>
  <c r="I314" i="2"/>
  <c r="G17" i="2"/>
  <c r="P29" i="2" l="1"/>
  <c r="D2" i="3" s="1"/>
  <c r="P194" i="2"/>
  <c r="D7" i="3" s="1"/>
  <c r="P94" i="2"/>
  <c r="C4" i="3" s="1"/>
  <c r="P62" i="2"/>
  <c r="D3" i="3" s="1"/>
  <c r="P28" i="2"/>
  <c r="C2" i="3" s="1"/>
  <c r="P227" i="2"/>
  <c r="D8" i="3" s="1"/>
  <c r="P326" i="2"/>
  <c r="D11" i="3" s="1"/>
  <c r="P325" i="2"/>
  <c r="C11" i="3" s="1"/>
  <c r="P161" i="2"/>
  <c r="D6" i="3" s="1"/>
  <c r="P193" i="2"/>
  <c r="C7" i="3" s="1"/>
  <c r="P260" i="2"/>
  <c r="D9" i="3" s="1"/>
  <c r="P293" i="2"/>
  <c r="D10" i="3" s="1"/>
  <c r="P226" i="2"/>
  <c r="C8" i="3" s="1"/>
  <c r="P128" i="2"/>
  <c r="D5" i="3" s="1"/>
  <c r="P95" i="2"/>
  <c r="D4" i="3" s="1"/>
  <c r="P61" i="2"/>
  <c r="C3" i="3" s="1"/>
  <c r="P160" i="2"/>
  <c r="C6" i="3" s="1"/>
  <c r="P127" i="2"/>
  <c r="C5" i="3" s="1"/>
  <c r="P292" i="2"/>
  <c r="C10" i="3" s="1"/>
  <c r="P259" i="2"/>
  <c r="P192" i="2" l="1"/>
  <c r="B7" i="3" s="1"/>
  <c r="P225" i="2"/>
  <c r="B8" i="3" s="1"/>
  <c r="P93" i="2"/>
  <c r="B4" i="3" s="1"/>
  <c r="P27" i="2"/>
  <c r="B2" i="3" s="1"/>
  <c r="P258" i="2"/>
  <c r="B9" i="3" s="1"/>
  <c r="P291" i="2"/>
  <c r="B10" i="3" s="1"/>
  <c r="P324" i="2"/>
  <c r="B11" i="3" s="1"/>
  <c r="P126" i="2"/>
  <c r="B5" i="3" s="1"/>
  <c r="C9" i="3"/>
  <c r="P60" i="2"/>
  <c r="B3" i="3" s="1"/>
  <c r="P159" i="2"/>
  <c r="B6" i="3" s="1"/>
</calcChain>
</file>

<file path=xl/sharedStrings.xml><?xml version="1.0" encoding="utf-8"?>
<sst xmlns="http://schemas.openxmlformats.org/spreadsheetml/2006/main" count="566" uniqueCount="56">
  <si>
    <t>cm</t>
  </si>
  <si>
    <t>Namn</t>
  </si>
  <si>
    <t>FLICKOR</t>
  </si>
  <si>
    <t>POJKAR</t>
  </si>
  <si>
    <t>Född</t>
  </si>
  <si>
    <t>Poäng</t>
  </si>
  <si>
    <t>800 m</t>
  </si>
  <si>
    <t>Höjd</t>
  </si>
  <si>
    <t>Längd</t>
  </si>
  <si>
    <t>Kula</t>
  </si>
  <si>
    <t>Spjut</t>
  </si>
  <si>
    <t>m</t>
  </si>
  <si>
    <t>ss,xx</t>
  </si>
  <si>
    <t>80m hä</t>
  </si>
  <si>
    <t>KLUBB</t>
  </si>
  <si>
    <t>STAFETT</t>
  </si>
  <si>
    <t>Resultat</t>
  </si>
  <si>
    <t>TOTALPOÄNG MIXAT</t>
  </si>
  <si>
    <t>TOTALPOÄNG FLICKOR</t>
  </si>
  <si>
    <t>TOTALPOÄNG POJKAR</t>
  </si>
  <si>
    <t>Klubb</t>
  </si>
  <si>
    <t>Pojkar</t>
  </si>
  <si>
    <t>Flickor</t>
  </si>
  <si>
    <t>Mixat</t>
  </si>
  <si>
    <t>Vida Eriksson</t>
  </si>
  <si>
    <t>Moa Kjaraas</t>
  </si>
  <si>
    <t>Svea Enghag</t>
  </si>
  <si>
    <t>Alicia Örell</t>
  </si>
  <si>
    <t>Tove Norrby</t>
  </si>
  <si>
    <t>Elsa Nord</t>
  </si>
  <si>
    <t>Maja Ivarsson</t>
  </si>
  <si>
    <t>Max Linell</t>
  </si>
  <si>
    <t>Oliver Molnstedt</t>
  </si>
  <si>
    <t>Timothy Trillon</t>
  </si>
  <si>
    <t>Carl Berggren</t>
  </si>
  <si>
    <t>Johanna Sundén</t>
  </si>
  <si>
    <t>Bea Brusling</t>
  </si>
  <si>
    <t>Midea Allard</t>
  </si>
  <si>
    <t>Astrid Walenius</t>
  </si>
  <si>
    <t>Molly Eriksson</t>
  </si>
  <si>
    <t>Thea Englund</t>
  </si>
  <si>
    <t>Tyra Svensson</t>
  </si>
  <si>
    <t>Fredrika Nyblom</t>
  </si>
  <si>
    <t>Isak Steiner</t>
  </si>
  <si>
    <t>David Wallén</t>
  </si>
  <si>
    <t>Karl Setthammar</t>
  </si>
  <si>
    <t>Erik Jansson</t>
  </si>
  <si>
    <t>Valter Silverhult</t>
  </si>
  <si>
    <t>Nils Hübsch</t>
  </si>
  <si>
    <t>Nils Porsby</t>
  </si>
  <si>
    <t>Dexter Nordin</t>
  </si>
  <si>
    <t>Jean Panyachongthaworn</t>
  </si>
  <si>
    <t>BÅLSTA IK</t>
  </si>
  <si>
    <t>VÄSTERÅS FK</t>
  </si>
  <si>
    <t>DNF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</si>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</sst>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5">
    <font>
      <sz val="10"/>
      <name val="Arial"/>
    </font>
    <font>
      <sz val="8"/>
      <name val="Arial"/>
    </font>
    <font>
      <sz val="10"/>
      <name val="Tahoma"/>
      <family val="2"/>
    </font>
    <font>
      <sz val="8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color theme="1"/>
      <name val="Calibri (Brödtext)"/>
    </font>
    <font>
      <sz val="10"/>
      <color rgb="FF0070C0"/>
      <name val="Calibri (Brödtext)"/>
    </font>
    <font>
      <sz val="10"/>
      <color rgb="FFFF0000"/>
      <name val="Calibri (Brödtext)"/>
    </font>
    <font>
      <sz val="10"/>
      <color theme="1"/>
      <name val="Calibri"/>
      <family val="2"/>
      <scheme val="minor"/>
    </font>
    <font>
      <sz val="10"/>
      <name val="Calibri (Brödtext)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6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0" xfId="0" applyFont="1" applyFill="1"/>
    <xf numFmtId="3" fontId="5" fillId="2" borderId="5" xfId="0" applyNumberFormat="1" applyFont="1" applyFill="1" applyBorder="1"/>
    <xf numFmtId="0" fontId="3" fillId="2" borderId="0" xfId="0" applyFont="1" applyFill="1" applyAlignment="1">
      <alignment horizontal="right" vertical="top"/>
    </xf>
    <xf numFmtId="0" fontId="2" fillId="2" borderId="12" xfId="0" applyFont="1" applyFill="1" applyBorder="1"/>
    <xf numFmtId="3" fontId="6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/>
    <xf numFmtId="3" fontId="5" fillId="2" borderId="15" xfId="0" applyNumberFormat="1" applyFont="1" applyFill="1" applyBorder="1"/>
    <xf numFmtId="0" fontId="2" fillId="0" borderId="6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7" fillId="2" borderId="16" xfId="0" applyFont="1" applyFill="1" applyBorder="1"/>
    <xf numFmtId="0" fontId="2" fillId="0" borderId="4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164" fontId="3" fillId="2" borderId="0" xfId="0" applyNumberFormat="1" applyFont="1" applyFill="1" applyAlignment="1">
      <alignment horizontal="left" vertical="top"/>
    </xf>
    <xf numFmtId="164" fontId="2" fillId="0" borderId="14" xfId="0" applyNumberFormat="1" applyFont="1" applyBorder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0" fontId="3" fillId="2" borderId="6" xfId="0" applyFont="1" applyFill="1" applyBorder="1"/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49" fontId="10" fillId="0" borderId="0" xfId="0" applyNumberFormat="1" applyFont="1"/>
    <xf numFmtId="49" fontId="11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0" fontId="3" fillId="2" borderId="0" xfId="0" applyFont="1" applyFill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10" fillId="0" borderId="0" xfId="0" applyFont="1"/>
    <xf numFmtId="0" fontId="0" fillId="0" borderId="18" xfId="0" applyBorder="1"/>
    <xf numFmtId="0" fontId="14" fillId="0" borderId="0" xfId="0" applyFont="1"/>
    <xf numFmtId="0" fontId="0" fillId="0" borderId="3" xfId="0" applyBorder="1"/>
    <xf numFmtId="1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6"/>
  <sheetViews>
    <sheetView tabSelected="1" topLeftCell="A19" zoomScaleNormal="100" workbookViewId="0">
      <selection activeCell="D20" sqref="D20:D22"/>
    </sheetView>
  </sheetViews>
  <sheetFormatPr defaultColWidth="9.140625" defaultRowHeight="12.75"/>
  <cols>
    <col min="1" max="1" width="22.28515625" style="1" customWidth="1"/>
    <col min="2" max="2" width="5" style="3" bestFit="1" customWidth="1"/>
    <col min="3" max="3" width="3.140625" style="2" customWidth="1"/>
    <col min="4" max="4" width="7" style="57" customWidth="1"/>
    <col min="5" max="5" width="6.28515625" style="4" customWidth="1"/>
    <col min="6" max="6" width="8" style="4" customWidth="1"/>
    <col min="7" max="7" width="6.28515625" style="4" customWidth="1"/>
    <col min="8" max="8" width="8" style="4" customWidth="1"/>
    <col min="9" max="9" width="6.28515625" style="4" customWidth="1"/>
    <col min="10" max="10" width="8" style="4" customWidth="1"/>
    <col min="11" max="11" width="6.28515625" style="4" customWidth="1"/>
    <col min="12" max="12" width="8" style="4" customWidth="1"/>
    <col min="13" max="13" width="6.28515625" style="4" customWidth="1"/>
    <col min="14" max="14" width="8" style="4" customWidth="1"/>
    <col min="15" max="15" width="6.28515625" style="4" customWidth="1"/>
    <col min="16" max="16" width="11" style="1" bestFit="1" customWidth="1"/>
    <col min="17" max="19" width="9.140625" style="1"/>
    <col min="20" max="20" width="11.7109375" style="1" customWidth="1"/>
    <col min="21" max="21" width="3" style="1" bestFit="1" customWidth="1"/>
    <col min="22" max="22" width="4" style="1" customWidth="1"/>
    <col min="23" max="23" width="11.42578125" style="1" bestFit="1" customWidth="1"/>
    <col min="24" max="16384" width="9.140625" style="1"/>
  </cols>
  <sheetData>
    <row r="1" spans="1:28" ht="18">
      <c r="A1" s="51" t="s">
        <v>14</v>
      </c>
      <c r="B1" s="86" t="s">
        <v>52</v>
      </c>
      <c r="C1" s="86"/>
      <c r="D1" s="86"/>
      <c r="E1" s="86"/>
      <c r="F1" s="86"/>
      <c r="G1" s="86"/>
      <c r="H1" s="86"/>
      <c r="I1" s="6"/>
      <c r="J1" s="6"/>
      <c r="K1" s="6"/>
      <c r="L1" s="6"/>
      <c r="M1" s="6"/>
      <c r="N1" s="6"/>
      <c r="O1" s="6"/>
      <c r="P1" s="7"/>
    </row>
    <row r="2" spans="1:28">
      <c r="A2" s="8"/>
      <c r="B2" s="10"/>
      <c r="C2" s="9"/>
      <c r="D2" s="5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28">
      <c r="A3" s="13" t="s">
        <v>2</v>
      </c>
      <c r="B3" s="15"/>
      <c r="C3" s="14"/>
      <c r="D3" s="55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  <c r="P3" s="12"/>
      <c r="S3" s="73"/>
      <c r="T3" s="73"/>
      <c r="U3" s="73"/>
      <c r="V3" s="74"/>
      <c r="W3" s="73"/>
      <c r="AB3" s="74"/>
    </row>
    <row r="4" spans="1:28">
      <c r="A4" s="18" t="s">
        <v>1</v>
      </c>
      <c r="B4" s="15" t="s">
        <v>4</v>
      </c>
      <c r="C4" s="85" t="s">
        <v>6</v>
      </c>
      <c r="D4" s="85"/>
      <c r="E4" s="16" t="s">
        <v>5</v>
      </c>
      <c r="F4" s="16" t="s">
        <v>13</v>
      </c>
      <c r="G4" s="16" t="s">
        <v>5</v>
      </c>
      <c r="H4" s="16" t="s">
        <v>7</v>
      </c>
      <c r="I4" s="16" t="s">
        <v>5</v>
      </c>
      <c r="J4" s="16" t="s">
        <v>8</v>
      </c>
      <c r="K4" s="16" t="s">
        <v>5</v>
      </c>
      <c r="L4" s="16" t="s">
        <v>9</v>
      </c>
      <c r="M4" s="16" t="s">
        <v>5</v>
      </c>
      <c r="N4" s="16" t="s">
        <v>10</v>
      </c>
      <c r="O4" s="17" t="s">
        <v>5</v>
      </c>
      <c r="P4" s="12"/>
      <c r="S4" s="73"/>
      <c r="T4" s="73"/>
      <c r="U4" s="73"/>
      <c r="V4" s="74"/>
      <c r="W4" s="73"/>
      <c r="AB4" s="74"/>
    </row>
    <row r="5" spans="1:28" s="5" customFormat="1" ht="12.75" customHeight="1">
      <c r="A5" s="68"/>
      <c r="B5" s="75"/>
      <c r="C5" s="20" t="s">
        <v>11</v>
      </c>
      <c r="D5" s="56" t="s">
        <v>12</v>
      </c>
      <c r="E5" s="22">
        <f>LARGE(E6:E13,1)+LARGE(E6:E13,2)+LARGE(E6:E13,3)</f>
        <v>1485</v>
      </c>
      <c r="F5" s="23" t="s">
        <v>12</v>
      </c>
      <c r="G5" s="22">
        <f>LARGE(G6:G13,1)+LARGE(G6:G13,2)+LARGE(G6:G13,3)</f>
        <v>922</v>
      </c>
      <c r="H5" s="23" t="s">
        <v>0</v>
      </c>
      <c r="I5" s="22">
        <f>LARGE(I6:I13,1)+LARGE(I6:I13,2)+LARGE(I6:I13,3)</f>
        <v>2044</v>
      </c>
      <c r="J5" s="23" t="s">
        <v>0</v>
      </c>
      <c r="K5" s="22">
        <f>LARGE(K6:K13,1)+LARGE(K6:K13,2)+LARGE(K6:K13,3)</f>
        <v>1996</v>
      </c>
      <c r="L5" s="23" t="s">
        <v>0</v>
      </c>
      <c r="M5" s="22">
        <f>LARGE(M6:M13,1)+LARGE(M6:M13,2)+LARGE(M6:M13,3)</f>
        <v>1933</v>
      </c>
      <c r="N5" s="23" t="s">
        <v>0</v>
      </c>
      <c r="O5" s="24">
        <f>LARGE(O6:O13,1)+LARGE(O6:O13,2)+LARGE(O6:O13,3)</f>
        <v>1299</v>
      </c>
      <c r="P5" s="25"/>
      <c r="S5" s="73"/>
      <c r="T5" s="73"/>
      <c r="U5" s="73"/>
      <c r="V5" s="74"/>
      <c r="W5" s="73"/>
      <c r="AB5" s="74"/>
    </row>
    <row r="6" spans="1:28">
      <c r="A6" s="76" t="s">
        <v>24</v>
      </c>
      <c r="B6" s="77">
        <v>2008</v>
      </c>
      <c r="C6" s="2">
        <v>2</v>
      </c>
      <c r="D6" s="57">
        <v>52.5</v>
      </c>
      <c r="E6" s="26">
        <f>IF(AND((60*C6+D6)&gt;0,(60*C6+D6)&lt;211),INT(0.31793*POWER(ABS(60*C6+D6-211.77),1.85)+0.5),0)</f>
        <v>283</v>
      </c>
      <c r="F6" s="47"/>
      <c r="G6" s="26">
        <f>IF(AND(F6&gt;0,F6&lt;18.5),INT(27.75955*POWER(ABS(F6-18.53),1.92)+0.5),0)</f>
        <v>0</v>
      </c>
      <c r="I6" s="26">
        <f>IF(H6&gt;100,INT(42.84872*POWER(ABS(H6-100),0.75)+0.5),0)</f>
        <v>0</v>
      </c>
      <c r="K6" s="26">
        <f>IF(J6&gt;250,INT(2.482473*POWER(ABS(J6-250),1.05)+0.5),0)</f>
        <v>0</v>
      </c>
      <c r="L6" s="4">
        <v>878</v>
      </c>
      <c r="M6" s="26">
        <f>IF(L6&gt;400,INT(4.4247407*POWER(ABS(L6-400),0.8)+0.5),0)</f>
        <v>616</v>
      </c>
      <c r="N6" s="4">
        <v>2008</v>
      </c>
      <c r="O6" s="27">
        <f>IF(N6&gt;800,INT(0.544767314*POWER(ABS(N6-800),0.92)+0.5),0)</f>
        <v>373</v>
      </c>
      <c r="P6" s="12"/>
      <c r="S6" s="73"/>
      <c r="T6" s="73"/>
      <c r="U6" s="73"/>
      <c r="V6" s="74"/>
      <c r="W6" s="73"/>
      <c r="AB6" s="74"/>
    </row>
    <row r="7" spans="1:28">
      <c r="A7" s="76" t="s">
        <v>25</v>
      </c>
      <c r="B7" s="77">
        <v>2009</v>
      </c>
      <c r="C7" s="2">
        <v>2</v>
      </c>
      <c r="D7" s="57">
        <v>21.7</v>
      </c>
      <c r="E7" s="26">
        <f t="shared" ref="E7:E13" si="0">IF(AND((60*C7+D7)&gt;0,(60*C7+D7)&lt;211),INT(0.31793*POWER(ABS(60*C7+D7-211.77),1.85)+0.5),0)</f>
        <v>825</v>
      </c>
      <c r="F7" s="78">
        <v>14.33</v>
      </c>
      <c r="G7" s="26">
        <f t="shared" ref="G7:G13" si="1">IF(AND(F7&gt;0,F7&lt;18.5),INT(27.75955*POWER(ABS(F7-18.53),1.92)+0.5),0)</f>
        <v>437</v>
      </c>
      <c r="H7" s="4">
        <v>140</v>
      </c>
      <c r="I7" s="26">
        <f t="shared" ref="I7:I13" si="2">IF(H7&gt;100,INT(42.84872*POWER(ABS(H7-100),0.75)+0.5),0)</f>
        <v>682</v>
      </c>
      <c r="J7" s="4">
        <v>450</v>
      </c>
      <c r="K7" s="26">
        <f t="shared" ref="K7:K13" si="3">IF(J7&gt;250,INT(2.482473*POWER(ABS(J7-250),1.05)+0.5),0)</f>
        <v>647</v>
      </c>
      <c r="M7" s="26">
        <f t="shared" ref="M7:M13" si="4">IF(L7&gt;400,INT(4.4247407*POWER(ABS(L7-400),0.8)+0.5),0)</f>
        <v>0</v>
      </c>
      <c r="O7" s="27">
        <f t="shared" ref="O7:O13" si="5">IF(N7&gt;800,INT(0.544767314*POWER(ABS(N7-800),0.92)+0.5),0)</f>
        <v>0</v>
      </c>
      <c r="P7" s="12"/>
      <c r="S7" s="73"/>
      <c r="T7" s="73"/>
      <c r="U7" s="73"/>
      <c r="V7" s="74"/>
      <c r="W7" s="73"/>
      <c r="AB7" s="74"/>
    </row>
    <row r="8" spans="1:28">
      <c r="A8" s="76" t="s">
        <v>26</v>
      </c>
      <c r="B8" s="77">
        <v>2008</v>
      </c>
      <c r="E8" s="26">
        <f t="shared" si="0"/>
        <v>0</v>
      </c>
      <c r="F8" s="47"/>
      <c r="G8" s="26">
        <f t="shared" si="1"/>
        <v>0</v>
      </c>
      <c r="I8" s="26">
        <f t="shared" si="2"/>
        <v>0</v>
      </c>
      <c r="J8" s="4">
        <v>442</v>
      </c>
      <c r="K8" s="26">
        <f t="shared" si="3"/>
        <v>620</v>
      </c>
      <c r="L8" s="4">
        <v>928</v>
      </c>
      <c r="M8" s="26">
        <f t="shared" si="4"/>
        <v>667</v>
      </c>
      <c r="N8" s="4">
        <v>2218</v>
      </c>
      <c r="O8" s="27">
        <f t="shared" si="5"/>
        <v>432</v>
      </c>
      <c r="P8" s="12"/>
      <c r="S8" s="73"/>
      <c r="T8" s="73"/>
      <c r="U8" s="73"/>
      <c r="V8" s="74"/>
      <c r="W8" s="73"/>
      <c r="AB8" s="74"/>
    </row>
    <row r="9" spans="1:28">
      <c r="A9" s="76" t="s">
        <v>27</v>
      </c>
      <c r="B9" s="77">
        <v>2008</v>
      </c>
      <c r="E9" s="26">
        <f t="shared" ref="E9" si="6">IF(AND((60*C9+D9)&gt;0,(60*C9+D9)&lt;211),INT(0.31793*POWER(ABS(60*C9+D9-211.77),1.85)+0.5),0)</f>
        <v>0</v>
      </c>
      <c r="F9" s="47"/>
      <c r="G9" s="26">
        <f t="shared" ref="G9" si="7">IF(AND(F9&gt;0,F9&lt;18.5),INT(27.75955*POWER(ABS(F9-18.53),1.92)+0.5),0)</f>
        <v>0</v>
      </c>
      <c r="H9" s="4">
        <v>144</v>
      </c>
      <c r="I9" s="26">
        <f t="shared" ref="I9" si="8">IF(H9&gt;100,INT(42.84872*POWER(ABS(H9-100),0.75)+0.5),0)</f>
        <v>732</v>
      </c>
      <c r="J9" s="4">
        <v>420</v>
      </c>
      <c r="K9" s="26">
        <f t="shared" ref="K9" si="9">IF(J9&gt;250,INT(2.482473*POWER(ABS(J9-250),1.05)+0.5),0)</f>
        <v>546</v>
      </c>
      <c r="L9" s="4">
        <v>887</v>
      </c>
      <c r="M9" s="26">
        <f t="shared" ref="M9" si="10">IF(L9&gt;400,INT(4.4247407*POWER(ABS(L9-400),0.8)+0.5),0)</f>
        <v>625</v>
      </c>
      <c r="O9" s="27">
        <f t="shared" ref="O9" si="11">IF(N9&gt;800,INT(0.544767314*POWER(ABS(N9-800),0.92)+0.5),0)</f>
        <v>0</v>
      </c>
      <c r="P9" s="12"/>
      <c r="S9" s="73"/>
      <c r="T9" s="73"/>
      <c r="U9" s="73"/>
      <c r="V9" s="74"/>
      <c r="W9" s="73"/>
      <c r="AB9" s="74"/>
    </row>
    <row r="10" spans="1:28">
      <c r="A10" s="76" t="s">
        <v>28</v>
      </c>
      <c r="B10" s="77">
        <v>2009</v>
      </c>
      <c r="C10" s="2">
        <v>2</v>
      </c>
      <c r="D10" s="57">
        <v>45.92</v>
      </c>
      <c r="E10" s="26">
        <f t="shared" si="0"/>
        <v>377</v>
      </c>
      <c r="F10" s="78">
        <v>14.73</v>
      </c>
      <c r="G10" s="26">
        <f t="shared" si="1"/>
        <v>360</v>
      </c>
      <c r="H10" s="4">
        <v>136</v>
      </c>
      <c r="I10" s="26">
        <f t="shared" si="2"/>
        <v>630</v>
      </c>
      <c r="J10" s="4">
        <v>474</v>
      </c>
      <c r="K10" s="26">
        <f t="shared" si="3"/>
        <v>729</v>
      </c>
      <c r="L10" s="4">
        <v>903</v>
      </c>
      <c r="M10" s="26">
        <f t="shared" si="4"/>
        <v>641</v>
      </c>
      <c r="N10" s="4">
        <v>2441</v>
      </c>
      <c r="O10" s="27">
        <f t="shared" si="5"/>
        <v>494</v>
      </c>
      <c r="P10" s="12"/>
      <c r="S10" s="74"/>
      <c r="T10" s="74"/>
      <c r="U10" s="74"/>
      <c r="V10" s="74"/>
      <c r="W10" s="74"/>
      <c r="AB10" s="74"/>
    </row>
    <row r="11" spans="1:28">
      <c r="A11" s="76" t="s">
        <v>29</v>
      </c>
      <c r="B11" s="77">
        <v>2009</v>
      </c>
      <c r="E11" s="26">
        <f t="shared" si="0"/>
        <v>0</v>
      </c>
      <c r="F11" s="47"/>
      <c r="G11" s="26">
        <f t="shared" si="1"/>
        <v>0</v>
      </c>
      <c r="I11" s="26">
        <f t="shared" si="2"/>
        <v>0</v>
      </c>
      <c r="J11" s="4">
        <v>368</v>
      </c>
      <c r="K11" s="26">
        <f t="shared" si="3"/>
        <v>372</v>
      </c>
      <c r="L11" s="4">
        <v>625</v>
      </c>
      <c r="M11" s="26">
        <f t="shared" si="4"/>
        <v>337</v>
      </c>
      <c r="N11" s="4">
        <v>1789</v>
      </c>
      <c r="O11" s="27">
        <f t="shared" si="5"/>
        <v>310</v>
      </c>
      <c r="P11" s="12"/>
      <c r="S11" s="72"/>
      <c r="T11" s="72"/>
      <c r="U11" s="72"/>
      <c r="V11" s="72"/>
      <c r="W11" s="72"/>
      <c r="AB11" s="72"/>
    </row>
    <row r="12" spans="1:28">
      <c r="A12" s="76" t="s">
        <v>30</v>
      </c>
      <c r="B12" s="77">
        <v>2010</v>
      </c>
      <c r="E12" s="26">
        <f t="shared" si="0"/>
        <v>0</v>
      </c>
      <c r="F12" s="78">
        <v>16.34</v>
      </c>
      <c r="G12" s="26">
        <f t="shared" si="1"/>
        <v>125</v>
      </c>
      <c r="H12" s="4">
        <v>124</v>
      </c>
      <c r="I12" s="26">
        <f t="shared" si="2"/>
        <v>465</v>
      </c>
      <c r="J12" s="4">
        <v>428</v>
      </c>
      <c r="K12" s="26">
        <f t="shared" si="3"/>
        <v>573</v>
      </c>
      <c r="L12" s="4">
        <v>748</v>
      </c>
      <c r="M12" s="26">
        <f t="shared" si="4"/>
        <v>478</v>
      </c>
      <c r="O12" s="27">
        <f t="shared" si="5"/>
        <v>0</v>
      </c>
      <c r="P12" s="12"/>
      <c r="S12" s="72"/>
      <c r="T12" s="72"/>
      <c r="U12" s="72"/>
      <c r="V12" s="72"/>
      <c r="W12" s="72"/>
      <c r="AB12" s="72"/>
    </row>
    <row r="13" spans="1:28">
      <c r="A13" s="45"/>
      <c r="B13" s="52"/>
      <c r="C13" s="46"/>
      <c r="D13" s="58"/>
      <c r="E13" s="28">
        <f t="shared" si="0"/>
        <v>0</v>
      </c>
      <c r="F13" s="48"/>
      <c r="G13" s="28">
        <f t="shared" si="1"/>
        <v>0</v>
      </c>
      <c r="H13" s="49"/>
      <c r="I13" s="28">
        <f t="shared" si="2"/>
        <v>0</v>
      </c>
      <c r="J13" s="49"/>
      <c r="K13" s="28">
        <f t="shared" si="3"/>
        <v>0</v>
      </c>
      <c r="L13" s="49"/>
      <c r="M13" s="28">
        <f t="shared" si="4"/>
        <v>0</v>
      </c>
      <c r="N13" s="49"/>
      <c r="O13" s="29">
        <f t="shared" si="5"/>
        <v>0</v>
      </c>
      <c r="P13" s="12"/>
      <c r="S13" s="72"/>
      <c r="T13" s="72"/>
      <c r="U13" s="72"/>
      <c r="V13" s="72"/>
      <c r="W13" s="72"/>
      <c r="AB13" s="72"/>
    </row>
    <row r="14" spans="1:28">
      <c r="A14" s="30"/>
      <c r="B14" s="32"/>
      <c r="C14" s="31"/>
      <c r="D14" s="5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12"/>
      <c r="S14" s="72"/>
      <c r="T14" s="72"/>
      <c r="U14" s="72"/>
      <c r="V14" s="72"/>
      <c r="W14" s="72"/>
      <c r="AB14" s="72"/>
    </row>
    <row r="15" spans="1:28">
      <c r="A15" s="13" t="s">
        <v>3</v>
      </c>
      <c r="B15" s="15"/>
      <c r="C15" s="14"/>
      <c r="D15" s="5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2"/>
      <c r="S15" s="72"/>
      <c r="T15" s="72"/>
      <c r="U15" s="72"/>
      <c r="V15" s="72"/>
      <c r="W15" s="72"/>
      <c r="AB15" s="72"/>
    </row>
    <row r="16" spans="1:28">
      <c r="A16" s="18" t="s">
        <v>1</v>
      </c>
      <c r="B16" s="15" t="s">
        <v>4</v>
      </c>
      <c r="C16" s="85" t="s">
        <v>6</v>
      </c>
      <c r="D16" s="85"/>
      <c r="E16" s="16" t="s">
        <v>5</v>
      </c>
      <c r="F16" s="16" t="s">
        <v>13</v>
      </c>
      <c r="G16" s="16" t="s">
        <v>5</v>
      </c>
      <c r="H16" s="16" t="s">
        <v>7</v>
      </c>
      <c r="I16" s="16" t="s">
        <v>5</v>
      </c>
      <c r="J16" s="16" t="s">
        <v>8</v>
      </c>
      <c r="K16" s="16" t="s">
        <v>5</v>
      </c>
      <c r="L16" s="16" t="s">
        <v>9</v>
      </c>
      <c r="M16" s="16" t="s">
        <v>5</v>
      </c>
      <c r="N16" s="16" t="s">
        <v>10</v>
      </c>
      <c r="O16" s="17" t="s">
        <v>5</v>
      </c>
      <c r="P16" s="12"/>
      <c r="S16" s="72"/>
      <c r="T16" s="72"/>
      <c r="U16" s="72"/>
      <c r="V16" s="72"/>
      <c r="W16" s="72"/>
      <c r="AB16" s="72"/>
    </row>
    <row r="17" spans="1:28" s="5" customFormat="1" ht="12.75" customHeight="1">
      <c r="A17" s="19"/>
      <c r="B17" s="21"/>
      <c r="C17" s="20" t="s">
        <v>11</v>
      </c>
      <c r="D17" s="56" t="s">
        <v>12</v>
      </c>
      <c r="E17" s="22">
        <f>LARGE(E18:E25,1)+LARGE(E18:E25,2)+LARGE(E18:E25,3)</f>
        <v>354</v>
      </c>
      <c r="F17" s="23" t="s">
        <v>12</v>
      </c>
      <c r="G17" s="22">
        <f>LARGE(G18:G25,1)+LARGE(G18:G25,2)+LARGE(G18:G25,3)</f>
        <v>306</v>
      </c>
      <c r="H17" s="23" t="s">
        <v>0</v>
      </c>
      <c r="I17" s="22">
        <f>LARGE(I18:I25,1)+LARGE(I18:I25,2)+LARGE(I18:I25,3)</f>
        <v>1245</v>
      </c>
      <c r="J17" s="23" t="s">
        <v>0</v>
      </c>
      <c r="K17" s="22">
        <f>LARGE(K18:K25,1)+LARGE(K18:K25,2)+LARGE(K18:K25,3)</f>
        <v>1215</v>
      </c>
      <c r="L17" s="23" t="s">
        <v>0</v>
      </c>
      <c r="M17" s="22">
        <f>LARGE(M18:M25,1)+LARGE(M18:M25,2)+LARGE(M18:M25,3)</f>
        <v>899</v>
      </c>
      <c r="N17" s="23" t="s">
        <v>0</v>
      </c>
      <c r="O17" s="24">
        <f>LARGE(O18:O25,1)+LARGE(O18:O25,2)+LARGE(O18:O25,3)</f>
        <v>1028</v>
      </c>
      <c r="P17" s="25"/>
      <c r="S17" s="72"/>
      <c r="T17" s="72"/>
      <c r="U17" s="72"/>
      <c r="V17" s="72"/>
      <c r="W17" s="72"/>
      <c r="AB17" s="72"/>
    </row>
    <row r="18" spans="1:28">
      <c r="A18" s="44" t="s">
        <v>31</v>
      </c>
      <c r="B18" s="3">
        <v>2009</v>
      </c>
      <c r="C18" s="2">
        <v>2</v>
      </c>
      <c r="D18" s="57">
        <v>58.11</v>
      </c>
      <c r="E18" s="26">
        <f>IF(AND((60*C18+D18)&gt;0,(60*C18+D18)&lt;201),INT(0.3179301*POWER(ABS(60*C18+D18-201.77),1.85)+0.5),0)</f>
        <v>111</v>
      </c>
      <c r="F18" s="47">
        <v>15.36</v>
      </c>
      <c r="G18" s="26">
        <f>IF(AND(F18&gt;0,F18&lt;18),INT(26.81044*POWER(ABS(F18-18.04),1.92)+0.5),0)</f>
        <v>178</v>
      </c>
      <c r="H18" s="4">
        <v>132</v>
      </c>
      <c r="I18" s="26">
        <f>IF(H18&gt;100,INT(9.629087*POWER(ABS(H18-100),1.05)+0.5),0)</f>
        <v>366</v>
      </c>
      <c r="K18" s="26">
        <f>IF(J18&gt;300,INT(5.459439*POWER(ABS(J18-300),0.9)+0.5),0)</f>
        <v>0</v>
      </c>
      <c r="M18" s="26">
        <f>IF(L18&gt;500,INT(3.8712164*POWER(ABS(L18-500),0.8)+0.5),0)</f>
        <v>0</v>
      </c>
      <c r="N18" s="4">
        <v>1984</v>
      </c>
      <c r="O18" s="34">
        <f>IF(N18&gt;1230,INT(1.2086984*POWER(ABS(N18-1230),0.8)+0.5),0)</f>
        <v>242</v>
      </c>
      <c r="P18" s="12"/>
      <c r="S18" s="72"/>
      <c r="T18" s="72"/>
      <c r="U18" s="72"/>
      <c r="V18" s="72"/>
      <c r="W18" s="72"/>
      <c r="AB18" s="72"/>
    </row>
    <row r="19" spans="1:28">
      <c r="A19" s="44" t="s">
        <v>32</v>
      </c>
      <c r="B19" s="3">
        <v>2009</v>
      </c>
      <c r="C19" s="2">
        <v>3</v>
      </c>
      <c r="D19" s="57">
        <v>5.31</v>
      </c>
      <c r="E19" s="26">
        <f t="shared" ref="E19:E25" si="12">IF(AND((60*C19+D19)&gt;0,(60*C19+D19)&lt;201),INT(0.3179301*POWER(ABS(60*C19+D19-201.77),1.85)+0.5),0)</f>
        <v>57</v>
      </c>
      <c r="F19" s="47">
        <v>17.8</v>
      </c>
      <c r="G19" s="26">
        <f t="shared" ref="G19:G25" si="13">IF(AND(F19&gt;0,F19&lt;18),INT(26.81044*POWER(ABS(F19-18.04),1.92)+0.5),0)</f>
        <v>2</v>
      </c>
      <c r="H19" s="4">
        <v>128</v>
      </c>
      <c r="I19" s="26">
        <f t="shared" ref="I19:I25" si="14">IF(H19&gt;100,INT(9.629087*POWER(ABS(H19-100),1.05)+0.5),0)</f>
        <v>318</v>
      </c>
      <c r="J19" s="4">
        <v>392</v>
      </c>
      <c r="K19" s="26">
        <f t="shared" ref="K19:K25" si="15">IF(J19&gt;300,INT(5.459439*POWER(ABS(J19-300),0.9)+0.5),0)</f>
        <v>320</v>
      </c>
      <c r="L19" s="4">
        <v>562</v>
      </c>
      <c r="M19" s="26">
        <f t="shared" ref="M19:M25" si="16">IF(L19&gt;500,INT(3.8712164*POWER(ABS(L19-500),0.8)+0.5),0)</f>
        <v>105</v>
      </c>
      <c r="N19" s="4">
        <v>2283</v>
      </c>
      <c r="O19" s="27">
        <f t="shared" ref="O19:O25" si="17">IF(N19&gt;1230,INT(1.2086984*POWER(ABS(N19-1230),0.8)+0.5),0)</f>
        <v>316</v>
      </c>
      <c r="P19" s="12"/>
      <c r="S19" s="71"/>
      <c r="T19" s="71"/>
      <c r="U19" s="71"/>
      <c r="V19" s="71"/>
      <c r="W19" s="71"/>
      <c r="AB19" s="71"/>
    </row>
    <row r="20" spans="1:28">
      <c r="A20" s="44" t="s">
        <v>33</v>
      </c>
      <c r="B20" s="3">
        <v>2009</v>
      </c>
      <c r="C20" s="2">
        <v>3</v>
      </c>
      <c r="D20" s="84">
        <v>2.98</v>
      </c>
      <c r="E20" s="26">
        <f t="shared" si="12"/>
        <v>72</v>
      </c>
      <c r="F20" s="47">
        <v>16.71</v>
      </c>
      <c r="G20" s="26">
        <f t="shared" si="13"/>
        <v>46</v>
      </c>
      <c r="H20" s="82">
        <v>124</v>
      </c>
      <c r="I20" s="26">
        <f t="shared" si="14"/>
        <v>271</v>
      </c>
      <c r="J20" s="82">
        <v>480</v>
      </c>
      <c r="K20" s="26">
        <f t="shared" si="15"/>
        <v>585</v>
      </c>
      <c r="L20" s="82">
        <v>666</v>
      </c>
      <c r="M20" s="26">
        <f t="shared" si="16"/>
        <v>231</v>
      </c>
      <c r="N20" s="82">
        <v>2436</v>
      </c>
      <c r="O20" s="27">
        <f t="shared" si="17"/>
        <v>353</v>
      </c>
      <c r="P20" s="12"/>
      <c r="S20" s="73"/>
      <c r="T20" s="73"/>
      <c r="U20" s="73"/>
      <c r="V20" s="73"/>
      <c r="W20" s="73"/>
      <c r="AB20" s="73"/>
    </row>
    <row r="21" spans="1:28">
      <c r="A21" s="44" t="s">
        <v>34</v>
      </c>
      <c r="B21" s="3">
        <v>2009</v>
      </c>
      <c r="C21" s="2">
        <v>2</v>
      </c>
      <c r="D21" s="84">
        <v>51.8</v>
      </c>
      <c r="E21" s="26">
        <f t="shared" si="12"/>
        <v>171</v>
      </c>
      <c r="F21" s="47"/>
      <c r="G21" s="26">
        <f t="shared" si="13"/>
        <v>0</v>
      </c>
      <c r="H21" s="82">
        <v>148</v>
      </c>
      <c r="I21" s="26">
        <f t="shared" si="14"/>
        <v>561</v>
      </c>
      <c r="J21" s="82">
        <v>389</v>
      </c>
      <c r="K21" s="26">
        <f t="shared" si="15"/>
        <v>310</v>
      </c>
      <c r="L21" s="82">
        <v>842</v>
      </c>
      <c r="M21" s="26">
        <f t="shared" si="16"/>
        <v>412</v>
      </c>
      <c r="N21" s="82">
        <v>2462</v>
      </c>
      <c r="O21" s="27">
        <f t="shared" si="17"/>
        <v>359</v>
      </c>
      <c r="P21" s="12"/>
      <c r="S21" s="73"/>
      <c r="T21" s="73"/>
      <c r="U21" s="73"/>
      <c r="V21" s="73"/>
      <c r="W21" s="73"/>
      <c r="AB21" s="73"/>
    </row>
    <row r="22" spans="1:28">
      <c r="A22" s="44" t="s">
        <v>51</v>
      </c>
      <c r="B22" s="3">
        <v>2010</v>
      </c>
      <c r="C22" s="2">
        <v>3</v>
      </c>
      <c r="D22" s="84">
        <v>4.5</v>
      </c>
      <c r="E22" s="26">
        <f t="shared" si="12"/>
        <v>62</v>
      </c>
      <c r="F22" s="47">
        <v>16.25</v>
      </c>
      <c r="G22" s="26">
        <f t="shared" si="13"/>
        <v>82</v>
      </c>
      <c r="I22" s="26">
        <f t="shared" si="14"/>
        <v>0</v>
      </c>
      <c r="J22" s="82">
        <v>388</v>
      </c>
      <c r="K22" s="26">
        <f t="shared" si="15"/>
        <v>307</v>
      </c>
      <c r="L22" s="82">
        <v>689</v>
      </c>
      <c r="M22" s="26">
        <f t="shared" si="16"/>
        <v>256</v>
      </c>
      <c r="O22" s="27">
        <f t="shared" si="17"/>
        <v>0</v>
      </c>
      <c r="P22" s="12"/>
      <c r="S22" s="73"/>
      <c r="T22" s="73"/>
      <c r="U22" s="73"/>
      <c r="V22" s="73"/>
      <c r="W22" s="73"/>
      <c r="AB22" s="73"/>
    </row>
    <row r="23" spans="1:28">
      <c r="A23" s="44"/>
      <c r="E23" s="26">
        <f t="shared" si="12"/>
        <v>0</v>
      </c>
      <c r="F23" s="47"/>
      <c r="G23" s="26">
        <f t="shared" si="13"/>
        <v>0</v>
      </c>
      <c r="I23" s="26">
        <f t="shared" si="14"/>
        <v>0</v>
      </c>
      <c r="K23" s="26">
        <f t="shared" si="15"/>
        <v>0</v>
      </c>
      <c r="M23" s="26">
        <f t="shared" si="16"/>
        <v>0</v>
      </c>
      <c r="O23" s="27">
        <f t="shared" si="17"/>
        <v>0</v>
      </c>
      <c r="P23" s="12"/>
      <c r="S23" s="73"/>
      <c r="T23" s="73"/>
      <c r="U23" s="73"/>
      <c r="V23" s="73"/>
      <c r="W23" s="73"/>
      <c r="AB23" s="73"/>
    </row>
    <row r="24" spans="1:28">
      <c r="A24" s="44"/>
      <c r="E24" s="26">
        <f t="shared" si="12"/>
        <v>0</v>
      </c>
      <c r="F24" s="47"/>
      <c r="G24" s="26">
        <f t="shared" si="13"/>
        <v>0</v>
      </c>
      <c r="I24" s="26">
        <f t="shared" si="14"/>
        <v>0</v>
      </c>
      <c r="K24" s="26">
        <f t="shared" si="15"/>
        <v>0</v>
      </c>
      <c r="M24" s="26">
        <f t="shared" si="16"/>
        <v>0</v>
      </c>
      <c r="O24" s="27">
        <f t="shared" si="17"/>
        <v>0</v>
      </c>
      <c r="P24" s="12"/>
      <c r="S24" s="73"/>
      <c r="T24" s="73"/>
      <c r="U24" s="73"/>
      <c r="V24" s="73"/>
      <c r="W24" s="73"/>
      <c r="AB24" s="73"/>
    </row>
    <row r="25" spans="1:28">
      <c r="A25" s="45"/>
      <c r="B25" s="52"/>
      <c r="C25" s="46"/>
      <c r="D25" s="58"/>
      <c r="E25" s="28">
        <f t="shared" si="12"/>
        <v>0</v>
      </c>
      <c r="F25" s="48"/>
      <c r="G25" s="28">
        <f t="shared" si="13"/>
        <v>0</v>
      </c>
      <c r="H25" s="49"/>
      <c r="I25" s="28">
        <f t="shared" si="14"/>
        <v>0</v>
      </c>
      <c r="J25" s="49"/>
      <c r="K25" s="28">
        <f t="shared" si="15"/>
        <v>0</v>
      </c>
      <c r="L25" s="49"/>
      <c r="M25" s="28">
        <f t="shared" si="16"/>
        <v>0</v>
      </c>
      <c r="N25" s="49"/>
      <c r="O25" s="29">
        <f t="shared" si="17"/>
        <v>0</v>
      </c>
      <c r="P25" s="12"/>
      <c r="S25" s="71"/>
      <c r="T25" s="71"/>
      <c r="U25" s="71"/>
      <c r="V25" s="71"/>
      <c r="W25" s="71"/>
      <c r="AB25" s="71"/>
    </row>
    <row r="26" spans="1:28">
      <c r="A26" s="30"/>
      <c r="B26" s="32"/>
      <c r="C26" s="31"/>
      <c r="D26" s="59"/>
      <c r="E26" s="3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/>
      <c r="S26" s="72"/>
      <c r="T26" s="72"/>
      <c r="U26" s="72"/>
      <c r="V26" s="71"/>
      <c r="W26" s="72"/>
      <c r="AB26" s="71"/>
    </row>
    <row r="27" spans="1:28">
      <c r="A27" s="13" t="s">
        <v>15</v>
      </c>
      <c r="B27" s="15"/>
      <c r="C27" s="85" t="s">
        <v>16</v>
      </c>
      <c r="D27" s="85"/>
      <c r="E27" s="35" t="s">
        <v>5</v>
      </c>
      <c r="F27" s="16"/>
      <c r="G27" s="16"/>
      <c r="H27" s="16"/>
      <c r="I27" s="16"/>
      <c r="J27" s="16"/>
      <c r="K27" s="16"/>
      <c r="L27" s="36" t="s">
        <v>17</v>
      </c>
      <c r="M27" s="16"/>
      <c r="N27" s="16"/>
      <c r="O27" s="16"/>
      <c r="P27" s="37">
        <f>P28+P29+E29</f>
        <v>17734</v>
      </c>
      <c r="S27" s="72"/>
      <c r="T27" s="72"/>
      <c r="U27" s="72"/>
      <c r="V27" s="71"/>
      <c r="W27" s="72"/>
      <c r="AB27" s="71"/>
    </row>
    <row r="28" spans="1:28">
      <c r="A28" s="18"/>
      <c r="B28" s="15"/>
      <c r="C28" s="38" t="s">
        <v>11</v>
      </c>
      <c r="D28" s="60" t="s">
        <v>12</v>
      </c>
      <c r="E28" s="17"/>
      <c r="F28" s="16"/>
      <c r="G28" s="16"/>
      <c r="H28" s="16"/>
      <c r="I28" s="16"/>
      <c r="J28" s="16"/>
      <c r="K28" s="16"/>
      <c r="L28" s="36" t="s">
        <v>18</v>
      </c>
      <c r="M28" s="16"/>
      <c r="N28" s="16"/>
      <c r="O28" s="16"/>
      <c r="P28" s="37">
        <f>E5+G5+I5+K5+M5+O5</f>
        <v>9679</v>
      </c>
      <c r="S28" s="72"/>
      <c r="T28" s="72"/>
      <c r="U28" s="72"/>
      <c r="V28" s="71"/>
      <c r="W28" s="72"/>
      <c r="AB28" s="71"/>
    </row>
    <row r="29" spans="1:28" ht="13.5" thickBot="1">
      <c r="A29" s="39"/>
      <c r="B29" s="53"/>
      <c r="C29" s="50">
        <v>2</v>
      </c>
      <c r="D29" s="61">
        <v>58.81</v>
      </c>
      <c r="E29" s="40">
        <f>IF(AND((60*C29+D29)&gt;0,(60*C29+D29)&lt;242),INT(1.620772896*POWER(ABS(60*C29+D29-242.76),1.81)),0)</f>
        <v>3008</v>
      </c>
      <c r="F29" s="41"/>
      <c r="G29" s="41"/>
      <c r="H29" s="41"/>
      <c r="I29" s="41"/>
      <c r="J29" s="41"/>
      <c r="K29" s="41"/>
      <c r="L29" s="42" t="s">
        <v>19</v>
      </c>
      <c r="M29" s="41"/>
      <c r="N29" s="41"/>
      <c r="O29" s="41"/>
      <c r="P29" s="43">
        <f>E17+G17+I17+K17+M17+O17</f>
        <v>5047</v>
      </c>
      <c r="S29" s="72"/>
      <c r="T29" s="72"/>
      <c r="U29" s="72"/>
      <c r="V29" s="71"/>
      <c r="W29" s="72"/>
      <c r="AB29" s="71"/>
    </row>
    <row r="30" spans="1:28">
      <c r="S30" s="72"/>
      <c r="T30" s="72"/>
      <c r="U30" s="72"/>
      <c r="V30" s="71"/>
      <c r="W30" s="72"/>
      <c r="AB30" s="71"/>
    </row>
    <row r="31" spans="1:28">
      <c r="A31" s="1" t="s">
        <v>55</v>
      </c>
      <c r="S31" s="72"/>
      <c r="T31" s="72"/>
      <c r="U31" s="72"/>
      <c r="V31" s="71"/>
      <c r="W31" s="72"/>
      <c r="AB31" s="71"/>
    </row>
    <row r="32" spans="1:28">
      <c r="S32" s="72"/>
      <c r="T32" s="72"/>
      <c r="U32" s="72"/>
      <c r="V32" s="71"/>
      <c r="W32" s="72"/>
      <c r="AB32" s="71"/>
    </row>
    <row r="33" spans="1:28" ht="13.5" thickBot="1">
      <c r="S33" s="72"/>
      <c r="T33" s="72"/>
      <c r="U33" s="72"/>
      <c r="V33" s="71"/>
      <c r="W33" s="72"/>
      <c r="AB33" s="71"/>
    </row>
    <row r="34" spans="1:28" ht="18">
      <c r="A34" s="51" t="s">
        <v>14</v>
      </c>
      <c r="B34" s="86" t="s">
        <v>53</v>
      </c>
      <c r="C34" s="86"/>
      <c r="D34" s="86"/>
      <c r="E34" s="86"/>
      <c r="F34" s="86"/>
      <c r="G34" s="86"/>
      <c r="H34" s="86"/>
      <c r="I34" s="6"/>
      <c r="J34" s="6"/>
      <c r="K34" s="6"/>
      <c r="L34" s="6"/>
      <c r="M34" s="6"/>
      <c r="N34" s="6"/>
      <c r="O34" s="6"/>
      <c r="P34" s="7"/>
    </row>
    <row r="35" spans="1:28">
      <c r="A35" s="8"/>
      <c r="B35" s="10"/>
      <c r="C35" s="9"/>
      <c r="D35" s="54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28">
      <c r="A36" s="13" t="s">
        <v>2</v>
      </c>
      <c r="B36" s="15"/>
      <c r="C36" s="14"/>
      <c r="D36" s="5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12"/>
    </row>
    <row r="37" spans="1:28">
      <c r="A37" s="18" t="s">
        <v>1</v>
      </c>
      <c r="B37" s="15" t="s">
        <v>4</v>
      </c>
      <c r="C37" s="85" t="s">
        <v>6</v>
      </c>
      <c r="D37" s="85"/>
      <c r="E37" s="16" t="s">
        <v>5</v>
      </c>
      <c r="F37" s="16" t="s">
        <v>13</v>
      </c>
      <c r="G37" s="16" t="s">
        <v>5</v>
      </c>
      <c r="H37" s="16" t="s">
        <v>7</v>
      </c>
      <c r="I37" s="16" t="s">
        <v>5</v>
      </c>
      <c r="J37" s="16" t="s">
        <v>8</v>
      </c>
      <c r="K37" s="16" t="s">
        <v>5</v>
      </c>
      <c r="L37" s="16" t="s">
        <v>9</v>
      </c>
      <c r="M37" s="16" t="s">
        <v>5</v>
      </c>
      <c r="N37" s="16" t="s">
        <v>10</v>
      </c>
      <c r="O37" s="17" t="s">
        <v>5</v>
      </c>
      <c r="P37" s="12"/>
    </row>
    <row r="38" spans="1:28">
      <c r="A38" s="19"/>
      <c r="B38" s="21"/>
      <c r="C38" s="20" t="s">
        <v>11</v>
      </c>
      <c r="D38" s="56" t="s">
        <v>12</v>
      </c>
      <c r="E38" s="22">
        <f>LARGE(E39:E46,1)+LARGE(E39:E46,2)+LARGE(E39:E46,3)</f>
        <v>1459</v>
      </c>
      <c r="F38" s="23" t="s">
        <v>12</v>
      </c>
      <c r="G38" s="22">
        <f>LARGE(G39:G46,1)+LARGE(G39:G46,2)+LARGE(G39:G46,3)</f>
        <v>550</v>
      </c>
      <c r="H38" s="23" t="s">
        <v>0</v>
      </c>
      <c r="I38" s="22">
        <f>LARGE(I39:I46,1)+LARGE(I39:I46,2)+LARGE(I39:I46,3)</f>
        <v>2291</v>
      </c>
      <c r="J38" s="23" t="s">
        <v>0</v>
      </c>
      <c r="K38" s="22">
        <f>LARGE(K39:K46,1)+LARGE(K39:K46,2)+LARGE(K39:K46,3)</f>
        <v>2018</v>
      </c>
      <c r="L38" s="23" t="s">
        <v>0</v>
      </c>
      <c r="M38" s="22">
        <f>LARGE(M39:M46,1)+LARGE(M39:M46,2)+LARGE(M39:M46,3)</f>
        <v>2227</v>
      </c>
      <c r="N38" s="23" t="s">
        <v>0</v>
      </c>
      <c r="O38" s="24">
        <f>LARGE(O39:O46,1)+LARGE(O39:O46,2)+LARGE(O39:O46,3)</f>
        <v>1238</v>
      </c>
      <c r="P38" s="25"/>
    </row>
    <row r="39" spans="1:28">
      <c r="A39" s="79" t="s">
        <v>35</v>
      </c>
      <c r="B39" s="69">
        <v>2008</v>
      </c>
      <c r="E39" s="26">
        <f>IF(AND((60*C39+D39)&gt;0,(60*C39+D39)&lt;211),INT(0.31793*POWER(ABS(60*C39+D39-211.77),1.85)+0.5),0)</f>
        <v>0</v>
      </c>
      <c r="F39" s="47"/>
      <c r="G39" s="26">
        <f>IF(AND(F39&gt;0,F39&lt;18.5),INT(27.75955*POWER(ABS(F39-18.53),1.92)+0.5),0)</f>
        <v>0</v>
      </c>
      <c r="H39" s="4">
        <v>156</v>
      </c>
      <c r="I39" s="26">
        <f>IF(H39&gt;100,INT(42.84872*POWER(ABS(H39-100),0.75)+0.5),0)</f>
        <v>877</v>
      </c>
      <c r="J39" s="4">
        <v>499</v>
      </c>
      <c r="K39" s="26">
        <f>IF(J39&gt;250,INT(2.482473*POWER(ABS(J39-250),1.05)+0.5),0)</f>
        <v>815</v>
      </c>
      <c r="L39" s="4">
        <v>892</v>
      </c>
      <c r="M39" s="26">
        <f>IF(L39&gt;400,INT(4.4247407*POWER(ABS(L39-400),0.8)+0.5),0)</f>
        <v>630</v>
      </c>
      <c r="N39" s="4">
        <v>2491</v>
      </c>
      <c r="O39" s="27">
        <f>IF(N39&gt;800,INT(0.544767314*POWER(ABS(N39-800),0.92)+0.5),0)</f>
        <v>508</v>
      </c>
      <c r="P39" s="12"/>
    </row>
    <row r="40" spans="1:28">
      <c r="A40" s="76" t="s">
        <v>36</v>
      </c>
      <c r="B40" s="77">
        <v>2008</v>
      </c>
      <c r="E40" s="26">
        <f t="shared" ref="E40:E46" si="18">IF(AND((60*C40+D40)&gt;0,(60*C40+D40)&lt;211),INT(0.31793*POWER(ABS(60*C40+D40-211.77),1.85)+0.5),0)</f>
        <v>0</v>
      </c>
      <c r="F40" s="78">
        <v>15.21</v>
      </c>
      <c r="G40" s="26">
        <f t="shared" ref="G40:G46" si="19">IF(AND(F40&gt;0,F40&lt;18.5),INT(27.75955*POWER(ABS(F40-18.53),1.92)+0.5),0)</f>
        <v>278</v>
      </c>
      <c r="I40" s="26">
        <f t="shared" ref="I40:I46" si="20">IF(H40&gt;100,INT(42.84872*POWER(ABS(H40-100),0.75)+0.5),0)</f>
        <v>0</v>
      </c>
      <c r="J40" s="4">
        <v>434</v>
      </c>
      <c r="K40" s="26">
        <f t="shared" ref="K40:K46" si="21">IF(J40&gt;250,INT(2.482473*POWER(ABS(J40-250),1.05)+0.5),0)</f>
        <v>593</v>
      </c>
      <c r="L40" s="4">
        <v>707</v>
      </c>
      <c r="M40" s="26">
        <f t="shared" ref="M40:M46" si="22">IF(L40&gt;400,INT(4.4247407*POWER(ABS(L40-400),0.8)+0.5),0)</f>
        <v>432</v>
      </c>
      <c r="N40" s="4">
        <v>0</v>
      </c>
      <c r="O40" s="27">
        <f t="shared" ref="O40:O46" si="23">IF(N40&gt;800,INT(0.544767314*POWER(ABS(N40-800),0.92)+0.5),0)</f>
        <v>0</v>
      </c>
      <c r="P40" s="12"/>
    </row>
    <row r="41" spans="1:28">
      <c r="A41" s="76" t="s">
        <v>37</v>
      </c>
      <c r="B41" s="77">
        <v>2008</v>
      </c>
      <c r="C41" s="2">
        <v>3</v>
      </c>
      <c r="D41" s="57">
        <v>17.48</v>
      </c>
      <c r="E41" s="26">
        <f t="shared" si="18"/>
        <v>44</v>
      </c>
      <c r="F41" s="47"/>
      <c r="G41" s="26">
        <f t="shared" si="19"/>
        <v>0</v>
      </c>
      <c r="I41" s="26">
        <f t="shared" si="20"/>
        <v>0</v>
      </c>
      <c r="K41" s="26">
        <f t="shared" si="21"/>
        <v>0</v>
      </c>
      <c r="L41" s="4">
        <v>1091</v>
      </c>
      <c r="M41" s="26">
        <f t="shared" si="22"/>
        <v>827</v>
      </c>
      <c r="N41" s="4">
        <v>3305</v>
      </c>
      <c r="O41" s="27">
        <f t="shared" si="23"/>
        <v>730</v>
      </c>
      <c r="P41" s="12"/>
    </row>
    <row r="42" spans="1:28">
      <c r="A42" s="76" t="s">
        <v>38</v>
      </c>
      <c r="B42" s="77">
        <v>2008</v>
      </c>
      <c r="C42" s="2">
        <v>2</v>
      </c>
      <c r="D42" s="57">
        <v>20.91</v>
      </c>
      <c r="E42" s="26">
        <f t="shared" si="18"/>
        <v>843</v>
      </c>
      <c r="F42" s="47"/>
      <c r="G42" s="26">
        <f t="shared" si="19"/>
        <v>0</v>
      </c>
      <c r="I42" s="26">
        <f t="shared" si="20"/>
        <v>0</v>
      </c>
      <c r="J42" s="4">
        <v>397</v>
      </c>
      <c r="K42" s="26">
        <f t="shared" si="21"/>
        <v>468</v>
      </c>
      <c r="M42" s="26">
        <f t="shared" si="22"/>
        <v>0</v>
      </c>
      <c r="O42" s="27">
        <f t="shared" si="23"/>
        <v>0</v>
      </c>
      <c r="P42" s="12"/>
    </row>
    <row r="43" spans="1:28">
      <c r="A43" s="76" t="s">
        <v>39</v>
      </c>
      <c r="B43" s="77">
        <v>2009</v>
      </c>
      <c r="E43" s="26">
        <f t="shared" si="18"/>
        <v>0</v>
      </c>
      <c r="F43" s="80">
        <v>17.25</v>
      </c>
      <c r="G43" s="26">
        <f t="shared" si="19"/>
        <v>45</v>
      </c>
      <c r="H43" s="4">
        <v>136</v>
      </c>
      <c r="I43" s="26">
        <f t="shared" si="20"/>
        <v>630</v>
      </c>
      <c r="J43" s="4">
        <v>393</v>
      </c>
      <c r="K43" s="26">
        <f t="shared" si="21"/>
        <v>455</v>
      </c>
      <c r="L43" s="4">
        <v>1032</v>
      </c>
      <c r="M43" s="26">
        <f t="shared" si="22"/>
        <v>770</v>
      </c>
      <c r="N43" s="4">
        <v>0</v>
      </c>
      <c r="O43" s="27">
        <f t="shared" si="23"/>
        <v>0</v>
      </c>
      <c r="P43" s="12"/>
    </row>
    <row r="44" spans="1:28">
      <c r="A44" s="76" t="s">
        <v>40</v>
      </c>
      <c r="B44" s="77">
        <v>2008</v>
      </c>
      <c r="E44" s="26">
        <f t="shared" si="18"/>
        <v>0</v>
      </c>
      <c r="F44" s="80">
        <v>15.54</v>
      </c>
      <c r="G44" s="26">
        <f t="shared" si="19"/>
        <v>227</v>
      </c>
      <c r="H44" s="4">
        <v>144</v>
      </c>
      <c r="I44" s="26">
        <f t="shared" si="20"/>
        <v>732</v>
      </c>
      <c r="J44" s="4">
        <v>439</v>
      </c>
      <c r="K44" s="26">
        <f t="shared" si="21"/>
        <v>610</v>
      </c>
      <c r="L44" s="4">
        <v>719</v>
      </c>
      <c r="M44" s="26">
        <f t="shared" si="22"/>
        <v>446</v>
      </c>
      <c r="O44" s="27">
        <f t="shared" si="23"/>
        <v>0</v>
      </c>
      <c r="P44" s="12"/>
    </row>
    <row r="45" spans="1:28">
      <c r="A45" s="76" t="s">
        <v>41</v>
      </c>
      <c r="B45" s="77">
        <v>2009</v>
      </c>
      <c r="C45" s="2">
        <v>2</v>
      </c>
      <c r="D45" s="57">
        <v>42.81</v>
      </c>
      <c r="E45" s="26">
        <f t="shared" si="18"/>
        <v>425</v>
      </c>
      <c r="F45" s="47"/>
      <c r="G45" s="26">
        <f t="shared" si="19"/>
        <v>0</v>
      </c>
      <c r="H45" s="4">
        <v>140</v>
      </c>
      <c r="I45" s="26">
        <f t="shared" si="20"/>
        <v>682</v>
      </c>
      <c r="K45" s="26">
        <f t="shared" si="21"/>
        <v>0</v>
      </c>
      <c r="M45" s="26">
        <f t="shared" si="22"/>
        <v>0</v>
      </c>
      <c r="O45" s="27">
        <f t="shared" si="23"/>
        <v>0</v>
      </c>
      <c r="P45" s="12"/>
    </row>
    <row r="46" spans="1:28">
      <c r="A46" s="81" t="s">
        <v>42</v>
      </c>
      <c r="B46" s="70">
        <v>2009</v>
      </c>
      <c r="C46" s="46">
        <v>2</v>
      </c>
      <c r="D46" s="58">
        <v>59.97</v>
      </c>
      <c r="E46" s="28">
        <f t="shared" si="18"/>
        <v>191</v>
      </c>
      <c r="F46" s="48"/>
      <c r="G46" s="28">
        <f t="shared" si="19"/>
        <v>0</v>
      </c>
      <c r="H46" s="49"/>
      <c r="I46" s="28">
        <f t="shared" si="20"/>
        <v>0</v>
      </c>
      <c r="J46" s="49">
        <v>383</v>
      </c>
      <c r="K46" s="28">
        <f t="shared" si="21"/>
        <v>422</v>
      </c>
      <c r="L46" s="49">
        <v>578</v>
      </c>
      <c r="M46" s="28">
        <f t="shared" si="22"/>
        <v>279</v>
      </c>
      <c r="N46" s="49"/>
      <c r="O46" s="29">
        <f t="shared" si="23"/>
        <v>0</v>
      </c>
      <c r="P46" s="12"/>
    </row>
    <row r="47" spans="1:28">
      <c r="A47" s="30"/>
      <c r="B47" s="32"/>
      <c r="C47" s="31"/>
      <c r="D47" s="59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2"/>
    </row>
    <row r="48" spans="1:28">
      <c r="A48" s="13" t="s">
        <v>3</v>
      </c>
      <c r="B48" s="15"/>
      <c r="C48" s="14"/>
      <c r="D48" s="5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7"/>
      <c r="P48" s="12"/>
    </row>
    <row r="49" spans="1:16">
      <c r="A49" s="18" t="s">
        <v>1</v>
      </c>
      <c r="B49" s="15" t="s">
        <v>4</v>
      </c>
      <c r="C49" s="85" t="s">
        <v>6</v>
      </c>
      <c r="D49" s="85"/>
      <c r="E49" s="16" t="s">
        <v>5</v>
      </c>
      <c r="F49" s="16" t="s">
        <v>13</v>
      </c>
      <c r="G49" s="16" t="s">
        <v>5</v>
      </c>
      <c r="H49" s="16" t="s">
        <v>7</v>
      </c>
      <c r="I49" s="16" t="s">
        <v>5</v>
      </c>
      <c r="J49" s="16" t="s">
        <v>8</v>
      </c>
      <c r="K49" s="16" t="s">
        <v>5</v>
      </c>
      <c r="L49" s="16" t="s">
        <v>9</v>
      </c>
      <c r="M49" s="16" t="s">
        <v>5</v>
      </c>
      <c r="N49" s="16" t="s">
        <v>10</v>
      </c>
      <c r="O49" s="17" t="s">
        <v>5</v>
      </c>
      <c r="P49" s="12"/>
    </row>
    <row r="50" spans="1:16">
      <c r="A50" s="68"/>
      <c r="B50" s="75"/>
      <c r="C50" s="20" t="s">
        <v>11</v>
      </c>
      <c r="D50" s="56" t="s">
        <v>12</v>
      </c>
      <c r="E50" s="22">
        <f>LARGE(E51:E58,1)+LARGE(E51:E58,2)+LARGE(E51:E58,3)</f>
        <v>2321</v>
      </c>
      <c r="F50" s="23" t="s">
        <v>12</v>
      </c>
      <c r="G50" s="22">
        <f>LARGE(G51:G58,1)+LARGE(G51:G58,2)+LARGE(G51:G58,3)</f>
        <v>1716</v>
      </c>
      <c r="H50" s="23" t="s">
        <v>0</v>
      </c>
      <c r="I50" s="22">
        <f>LARGE(I51:I58,1)+LARGE(I51:I58,2)+LARGE(I51:I58,3)</f>
        <v>2427</v>
      </c>
      <c r="J50" s="23" t="s">
        <v>0</v>
      </c>
      <c r="K50" s="22">
        <f>LARGE(K51:K58,1)+LARGE(K51:K58,2)+LARGE(K51:K58,3)</f>
        <v>1979</v>
      </c>
      <c r="L50" s="23" t="s">
        <v>0</v>
      </c>
      <c r="M50" s="22">
        <f>LARGE(M51:M58,1)+LARGE(M51:M58,2)+LARGE(M51:M58,3)</f>
        <v>1956</v>
      </c>
      <c r="N50" s="23" t="s">
        <v>0</v>
      </c>
      <c r="O50" s="24">
        <f>LARGE(O51:O58,1)+LARGE(O51:O58,2)+LARGE(O51:O58,3)</f>
        <v>1113</v>
      </c>
      <c r="P50" s="25"/>
    </row>
    <row r="51" spans="1:16">
      <c r="A51" s="79" t="s">
        <v>43</v>
      </c>
      <c r="B51" s="69">
        <v>2008</v>
      </c>
      <c r="C51" s="2">
        <v>2</v>
      </c>
      <c r="D51" s="57">
        <v>19.350000000000001</v>
      </c>
      <c r="E51" s="26">
        <f>IF(AND((60*C51+D51)&gt;0,(60*C51+D51)&lt;201),INT(0.3179301*POWER(ABS(60*C51+D51-201.77),1.85)+0.5),0)</f>
        <v>666</v>
      </c>
      <c r="F51" s="47"/>
      <c r="G51" s="26">
        <f>IF(AND(F51&gt;0,F51&lt;18),INT(26.81044*POWER(ABS(F51-18.04),1.92)+0.5),0)</f>
        <v>0</v>
      </c>
      <c r="I51" s="26">
        <f>IF(H51&gt;100,INT(9.629087*POWER(ABS(H51-100),1.05)+0.5),0)</f>
        <v>0</v>
      </c>
      <c r="K51" s="26">
        <f>IF(J51&gt;300,INT(5.459439*POWER(ABS(J51-300),0.9)+0.5),0)</f>
        <v>0</v>
      </c>
      <c r="L51" s="4">
        <v>956</v>
      </c>
      <c r="M51" s="26">
        <f>IF(L51&gt;500,INT(3.8712164*POWER(ABS(L51-500),0.8)+0.5),0)</f>
        <v>519</v>
      </c>
      <c r="N51" s="4">
        <v>2009</v>
      </c>
      <c r="O51" s="34">
        <f>IF(N51&gt;1230,INT(1.2086984*POWER(ABS(N51-1230),0.8)+0.5),0)</f>
        <v>249</v>
      </c>
      <c r="P51" s="12"/>
    </row>
    <row r="52" spans="1:16">
      <c r="A52" s="76" t="s">
        <v>44</v>
      </c>
      <c r="B52" s="77">
        <v>2008</v>
      </c>
      <c r="C52" s="2">
        <v>2</v>
      </c>
      <c r="D52" s="83">
        <v>9.25</v>
      </c>
      <c r="E52" s="26">
        <f t="shared" ref="E52:E58" si="24">IF(AND((60*C52+D52)&gt;0,(60*C52+D52)&lt;201),INT(0.3179301*POWER(ABS(60*C52+D52-201.77),1.85)+0.5),0)</f>
        <v>879</v>
      </c>
      <c r="F52" s="47"/>
      <c r="G52" s="26">
        <f t="shared" ref="G52:G58" si="25">IF(AND(F52&gt;0,F52&lt;18),INT(26.81044*POWER(ABS(F52-18.04),1.92)+0.5),0)</f>
        <v>0</v>
      </c>
      <c r="H52" s="4">
        <v>172</v>
      </c>
      <c r="I52" s="26">
        <f t="shared" ref="I52:I58" si="26">IF(H52&gt;100,INT(9.629087*POWER(ABS(H52-100),1.05)+0.5),0)</f>
        <v>859</v>
      </c>
      <c r="J52" s="4">
        <v>540</v>
      </c>
      <c r="K52" s="26">
        <f t="shared" ref="K52:K58" si="27">IF(J52&gt;300,INT(5.459439*POWER(ABS(J52-300),0.9)+0.5),0)</f>
        <v>757</v>
      </c>
      <c r="M52" s="26">
        <f t="shared" ref="M52:M58" si="28">IF(L52&gt;500,INT(3.8712164*POWER(ABS(L52-500),0.8)+0.5),0)</f>
        <v>0</v>
      </c>
      <c r="O52" s="27">
        <f t="shared" ref="O52:O58" si="29">IF(N52&gt;1230,INT(1.2086984*POWER(ABS(N52-1230),0.8)+0.5),0)</f>
        <v>0</v>
      </c>
      <c r="P52" s="12"/>
    </row>
    <row r="53" spans="1:16">
      <c r="A53" s="76" t="s">
        <v>45</v>
      </c>
      <c r="B53" s="77">
        <v>2008</v>
      </c>
      <c r="E53" s="26">
        <f t="shared" si="24"/>
        <v>0</v>
      </c>
      <c r="F53" s="47">
        <v>12.81</v>
      </c>
      <c r="G53" s="26">
        <f t="shared" si="25"/>
        <v>642</v>
      </c>
      <c r="H53" s="4">
        <v>160</v>
      </c>
      <c r="I53" s="26">
        <f t="shared" si="26"/>
        <v>709</v>
      </c>
      <c r="J53" s="4">
        <v>387</v>
      </c>
      <c r="K53" s="26">
        <f t="shared" si="27"/>
        <v>304</v>
      </c>
      <c r="L53" s="4">
        <v>1312</v>
      </c>
      <c r="M53" s="26">
        <f t="shared" si="28"/>
        <v>823</v>
      </c>
      <c r="N53" s="4">
        <v>2900</v>
      </c>
      <c r="O53" s="27">
        <f t="shared" si="29"/>
        <v>458</v>
      </c>
      <c r="P53" s="12"/>
    </row>
    <row r="54" spans="1:16">
      <c r="A54" s="76" t="s">
        <v>46</v>
      </c>
      <c r="B54" s="77">
        <v>2009</v>
      </c>
      <c r="C54" s="2">
        <v>2</v>
      </c>
      <c r="D54" s="57">
        <v>14.01</v>
      </c>
      <c r="E54" s="26">
        <f t="shared" si="24"/>
        <v>776</v>
      </c>
      <c r="F54" s="47">
        <v>13.99</v>
      </c>
      <c r="G54" s="26">
        <f t="shared" si="25"/>
        <v>393</v>
      </c>
      <c r="I54" s="26">
        <f t="shared" si="26"/>
        <v>0</v>
      </c>
      <c r="J54" s="4">
        <v>480</v>
      </c>
      <c r="K54" s="26">
        <f t="shared" si="27"/>
        <v>585</v>
      </c>
      <c r="L54" s="4">
        <v>842</v>
      </c>
      <c r="M54" s="26">
        <f t="shared" si="28"/>
        <v>412</v>
      </c>
      <c r="O54" s="27">
        <f t="shared" si="29"/>
        <v>0</v>
      </c>
      <c r="P54" s="12"/>
    </row>
    <row r="55" spans="1:16">
      <c r="A55" s="76" t="s">
        <v>47</v>
      </c>
      <c r="B55" s="77">
        <v>2008</v>
      </c>
      <c r="E55" s="26">
        <f t="shared" si="24"/>
        <v>0</v>
      </c>
      <c r="F55" s="47">
        <v>12.65</v>
      </c>
      <c r="G55" s="26">
        <f t="shared" si="25"/>
        <v>681</v>
      </c>
      <c r="H55" s="4">
        <v>172</v>
      </c>
      <c r="I55" s="26">
        <f t="shared" si="26"/>
        <v>859</v>
      </c>
      <c r="J55" s="4">
        <v>498</v>
      </c>
      <c r="K55" s="26">
        <f t="shared" si="27"/>
        <v>637</v>
      </c>
      <c r="L55" s="4">
        <v>1063</v>
      </c>
      <c r="M55" s="26">
        <f t="shared" si="28"/>
        <v>614</v>
      </c>
      <c r="N55" s="4">
        <v>2670</v>
      </c>
      <c r="O55" s="27">
        <f t="shared" si="29"/>
        <v>406</v>
      </c>
      <c r="P55" s="12"/>
    </row>
    <row r="56" spans="1:16">
      <c r="A56" s="76" t="s">
        <v>48</v>
      </c>
      <c r="B56" s="77">
        <v>2008</v>
      </c>
      <c r="C56" s="2">
        <v>2</v>
      </c>
      <c r="D56" s="57">
        <v>58.77</v>
      </c>
      <c r="E56" s="26">
        <f t="shared" si="24"/>
        <v>105</v>
      </c>
      <c r="F56" s="47">
        <v>17.46</v>
      </c>
      <c r="G56" s="26">
        <f t="shared" si="25"/>
        <v>9</v>
      </c>
      <c r="H56" s="4">
        <v>140</v>
      </c>
      <c r="I56" s="26">
        <f t="shared" si="26"/>
        <v>463</v>
      </c>
      <c r="K56" s="26">
        <f t="shared" si="27"/>
        <v>0</v>
      </c>
      <c r="L56" s="4">
        <v>0</v>
      </c>
      <c r="M56" s="26">
        <f t="shared" si="28"/>
        <v>0</v>
      </c>
      <c r="N56" s="4">
        <v>1810</v>
      </c>
      <c r="O56" s="27">
        <f t="shared" si="29"/>
        <v>196</v>
      </c>
      <c r="P56" s="12"/>
    </row>
    <row r="57" spans="1:16">
      <c r="A57" s="76" t="s">
        <v>49</v>
      </c>
      <c r="B57" s="77">
        <v>2009</v>
      </c>
      <c r="E57" s="26">
        <f t="shared" si="24"/>
        <v>0</v>
      </c>
      <c r="F57" s="47"/>
      <c r="G57" s="26">
        <f t="shared" si="25"/>
        <v>0</v>
      </c>
      <c r="H57" s="4">
        <v>156</v>
      </c>
      <c r="I57" s="26">
        <f t="shared" si="26"/>
        <v>659</v>
      </c>
      <c r="J57" s="4">
        <v>439</v>
      </c>
      <c r="K57" s="26">
        <f t="shared" si="27"/>
        <v>463</v>
      </c>
      <c r="M57" s="26">
        <f t="shared" si="28"/>
        <v>0</v>
      </c>
      <c r="N57" s="4">
        <v>1910</v>
      </c>
      <c r="O57" s="27">
        <f t="shared" si="29"/>
        <v>223</v>
      </c>
      <c r="P57" s="12"/>
    </row>
    <row r="58" spans="1:16">
      <c r="A58" s="81" t="s">
        <v>50</v>
      </c>
      <c r="B58" s="70">
        <v>2008</v>
      </c>
      <c r="C58" s="46"/>
      <c r="D58" s="58"/>
      <c r="E58" s="28">
        <f t="shared" si="24"/>
        <v>0</v>
      </c>
      <c r="F58" s="48" t="s">
        <v>54</v>
      </c>
      <c r="G58" s="28">
        <f t="shared" si="25"/>
        <v>0</v>
      </c>
      <c r="H58" s="49">
        <v>152</v>
      </c>
      <c r="I58" s="28">
        <f t="shared" si="26"/>
        <v>610</v>
      </c>
      <c r="J58" s="49"/>
      <c r="K58" s="28">
        <f t="shared" si="27"/>
        <v>0</v>
      </c>
      <c r="L58" s="49"/>
      <c r="M58" s="28">
        <f t="shared" si="28"/>
        <v>0</v>
      </c>
      <c r="N58" s="49">
        <v>1782</v>
      </c>
      <c r="O58" s="29">
        <f t="shared" si="29"/>
        <v>189</v>
      </c>
      <c r="P58" s="12"/>
    </row>
    <row r="59" spans="1:16">
      <c r="A59" s="8"/>
      <c r="B59" s="10"/>
      <c r="C59" s="31"/>
      <c r="D59" s="59"/>
      <c r="E59" s="33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2"/>
    </row>
    <row r="60" spans="1:16">
      <c r="A60" s="13" t="s">
        <v>15</v>
      </c>
      <c r="B60" s="15"/>
      <c r="C60" s="85" t="s">
        <v>16</v>
      </c>
      <c r="D60" s="85"/>
      <c r="E60" s="35" t="s">
        <v>5</v>
      </c>
      <c r="F60" s="16"/>
      <c r="G60" s="16"/>
      <c r="H60" s="16"/>
      <c r="I60" s="16"/>
      <c r="J60" s="16"/>
      <c r="K60" s="16"/>
      <c r="L60" s="36" t="s">
        <v>17</v>
      </c>
      <c r="M60" s="16"/>
      <c r="N60" s="16"/>
      <c r="O60" s="16"/>
      <c r="P60" s="37">
        <f>P61+P62+E62</f>
        <v>25849</v>
      </c>
    </row>
    <row r="61" spans="1:16">
      <c r="A61" s="18"/>
      <c r="B61" s="15"/>
      <c r="C61" s="38" t="s">
        <v>11</v>
      </c>
      <c r="D61" s="60" t="s">
        <v>12</v>
      </c>
      <c r="E61" s="17"/>
      <c r="F61" s="16"/>
      <c r="G61" s="16"/>
      <c r="H61" s="16"/>
      <c r="I61" s="16"/>
      <c r="J61" s="16"/>
      <c r="K61" s="16"/>
      <c r="L61" s="36" t="s">
        <v>18</v>
      </c>
      <c r="M61" s="16"/>
      <c r="N61" s="16"/>
      <c r="O61" s="16"/>
      <c r="P61" s="37">
        <f>E38+G38+I38+K38+M38+O38</f>
        <v>9783</v>
      </c>
    </row>
    <row r="62" spans="1:16" ht="13.5" thickBot="1">
      <c r="A62" s="39"/>
      <c r="B62" s="53"/>
      <c r="C62" s="50">
        <v>2</v>
      </c>
      <c r="D62" s="61">
        <v>42.34</v>
      </c>
      <c r="E62" s="40">
        <f>IF(AND((60*C62+D62)&gt;0,(60*C62+D62)&lt;242),INT(1.620772896*POWER(ABS(60*C62+D62-242.76),1.81)),0)</f>
        <v>4554</v>
      </c>
      <c r="F62" s="41"/>
      <c r="G62" s="41"/>
      <c r="H62" s="41"/>
      <c r="I62" s="41"/>
      <c r="J62" s="41"/>
      <c r="K62" s="41"/>
      <c r="L62" s="42" t="s">
        <v>19</v>
      </c>
      <c r="M62" s="41"/>
      <c r="N62" s="41"/>
      <c r="O62" s="41"/>
      <c r="P62" s="43">
        <f>E50+G50+I50+K50+M50+O50</f>
        <v>11512</v>
      </c>
    </row>
    <row r="66" spans="1:16" ht="13.5" thickBot="1"/>
    <row r="67" spans="1:16" ht="18">
      <c r="A67" s="51" t="s">
        <v>14</v>
      </c>
      <c r="B67" s="86"/>
      <c r="C67" s="86"/>
      <c r="D67" s="86"/>
      <c r="E67" s="86"/>
      <c r="F67" s="86"/>
      <c r="G67" s="86"/>
      <c r="H67" s="86"/>
      <c r="I67" s="6"/>
      <c r="J67" s="6"/>
      <c r="K67" s="6"/>
      <c r="L67" s="6"/>
      <c r="M67" s="6"/>
      <c r="N67" s="6"/>
      <c r="O67" s="6"/>
      <c r="P67" s="7"/>
    </row>
    <row r="68" spans="1:16">
      <c r="A68" s="8"/>
      <c r="B68" s="10"/>
      <c r="C68" s="9"/>
      <c r="D68" s="54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</row>
    <row r="69" spans="1:16">
      <c r="A69" s="13" t="s">
        <v>2</v>
      </c>
      <c r="B69" s="15"/>
      <c r="C69" s="14"/>
      <c r="D69" s="5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2"/>
    </row>
    <row r="70" spans="1:16">
      <c r="A70" s="18" t="s">
        <v>1</v>
      </c>
      <c r="B70" s="15" t="s">
        <v>4</v>
      </c>
      <c r="C70" s="85" t="s">
        <v>6</v>
      </c>
      <c r="D70" s="85"/>
      <c r="E70" s="16" t="s">
        <v>5</v>
      </c>
      <c r="F70" s="16" t="s">
        <v>13</v>
      </c>
      <c r="G70" s="16" t="s">
        <v>5</v>
      </c>
      <c r="H70" s="16" t="s">
        <v>7</v>
      </c>
      <c r="I70" s="16" t="s">
        <v>5</v>
      </c>
      <c r="J70" s="16" t="s">
        <v>8</v>
      </c>
      <c r="K70" s="16" t="s">
        <v>5</v>
      </c>
      <c r="L70" s="16" t="s">
        <v>9</v>
      </c>
      <c r="M70" s="16" t="s">
        <v>5</v>
      </c>
      <c r="N70" s="16" t="s">
        <v>10</v>
      </c>
      <c r="O70" s="17" t="s">
        <v>5</v>
      </c>
      <c r="P70" s="12"/>
    </row>
    <row r="71" spans="1:16">
      <c r="A71" s="19"/>
      <c r="B71" s="21"/>
      <c r="C71" s="20" t="s">
        <v>11</v>
      </c>
      <c r="D71" s="56" t="s">
        <v>12</v>
      </c>
      <c r="E71" s="22">
        <f>LARGE(E72:E79,1)+LARGE(E72:E79,2)+LARGE(E72:E79,3)</f>
        <v>0</v>
      </c>
      <c r="F71" s="23" t="s">
        <v>12</v>
      </c>
      <c r="G71" s="22">
        <f>LARGE(G72:G79,1)+LARGE(G72:G79,2)+LARGE(G72:G79,3)</f>
        <v>0</v>
      </c>
      <c r="H71" s="23" t="s">
        <v>0</v>
      </c>
      <c r="I71" s="22">
        <f>LARGE(I72:I79,1)+LARGE(I72:I79,2)+LARGE(I72:I79,3)</f>
        <v>0</v>
      </c>
      <c r="J71" s="23" t="s">
        <v>0</v>
      </c>
      <c r="K71" s="22">
        <f>LARGE(K72:K79,1)+LARGE(K72:K79,2)+LARGE(K72:K79,3)</f>
        <v>0</v>
      </c>
      <c r="L71" s="23" t="s">
        <v>0</v>
      </c>
      <c r="M71" s="22">
        <f>LARGE(M72:M79,1)+LARGE(M72:M79,2)+LARGE(M72:M79,3)</f>
        <v>0</v>
      </c>
      <c r="N71" s="23" t="s">
        <v>0</v>
      </c>
      <c r="O71" s="24">
        <f>LARGE(O72:O79,1)+LARGE(O72:O79,2)+LARGE(O72:O79,3)</f>
        <v>0</v>
      </c>
      <c r="P71" s="25"/>
    </row>
    <row r="72" spans="1:16">
      <c r="A72" s="44"/>
      <c r="E72" s="26">
        <f>IF(AND((60*C72+D72)&gt;0,(60*C72+D72)&lt;211),INT(0.31793*POWER(ABS(60*C72+D72-211.77),1.85)+0.5),0)</f>
        <v>0</v>
      </c>
      <c r="F72" s="47"/>
      <c r="G72" s="26">
        <f>IF(AND(F72&gt;0,F72&lt;18.5),INT(27.75955*POWER(ABS(F72-18.53),1.92)+0.5),0)</f>
        <v>0</v>
      </c>
      <c r="I72" s="26">
        <f>IF(H72&gt;100,INT(42.84872*POWER(ABS(H72-100),0.75)+0.5),0)</f>
        <v>0</v>
      </c>
      <c r="K72" s="26">
        <f>IF(J72&gt;250,INT(2.482473*POWER(ABS(J72-250),1.05)+0.5),0)</f>
        <v>0</v>
      </c>
      <c r="M72" s="26">
        <f>IF(L72&gt;400,INT(4.4247407*POWER(ABS(L72-400),0.8)+0.5),0)</f>
        <v>0</v>
      </c>
      <c r="O72" s="27">
        <f>IF(N72&gt;800,INT(0.544767314*POWER(ABS(N72-800),0.92)+0.5),0)</f>
        <v>0</v>
      </c>
      <c r="P72" s="12"/>
    </row>
    <row r="73" spans="1:16">
      <c r="A73" s="44"/>
      <c r="E73" s="26">
        <f t="shared" ref="E73:E79" si="30">IF(AND((60*C73+D73)&gt;0,(60*C73+D73)&lt;211),INT(0.31793*POWER(ABS(60*C73+D73-211.77),1.85)+0.5),0)</f>
        <v>0</v>
      </c>
      <c r="F73" s="47"/>
      <c r="G73" s="26">
        <f t="shared" ref="G73:G79" si="31">IF(AND(F73&gt;0,F73&lt;18.5),INT(27.75955*POWER(ABS(F73-18.53),1.92)+0.5),0)</f>
        <v>0</v>
      </c>
      <c r="I73" s="26">
        <f t="shared" ref="I73:I79" si="32">IF(H73&gt;100,INT(42.84872*POWER(ABS(H73-100),0.75)+0.5),0)</f>
        <v>0</v>
      </c>
      <c r="K73" s="26">
        <f t="shared" ref="K73:K79" si="33">IF(J73&gt;250,INT(2.482473*POWER(ABS(J73-250),1.05)+0.5),0)</f>
        <v>0</v>
      </c>
      <c r="M73" s="26">
        <f t="shared" ref="M73:M79" si="34">IF(L73&gt;400,INT(4.4247407*POWER(ABS(L73-400),0.8)+0.5),0)</f>
        <v>0</v>
      </c>
      <c r="O73" s="27">
        <f t="shared" ref="O73:O79" si="35">IF(N73&gt;800,INT(0.544767314*POWER(ABS(N73-800),0.92)+0.5),0)</f>
        <v>0</v>
      </c>
      <c r="P73" s="12"/>
    </row>
    <row r="74" spans="1:16">
      <c r="A74" s="44"/>
      <c r="E74" s="26">
        <f t="shared" si="30"/>
        <v>0</v>
      </c>
      <c r="F74" s="47"/>
      <c r="G74" s="26">
        <f t="shared" si="31"/>
        <v>0</v>
      </c>
      <c r="I74" s="26">
        <f t="shared" si="32"/>
        <v>0</v>
      </c>
      <c r="K74" s="26">
        <f t="shared" si="33"/>
        <v>0</v>
      </c>
      <c r="M74" s="26">
        <f t="shared" si="34"/>
        <v>0</v>
      </c>
      <c r="O74" s="27">
        <f t="shared" si="35"/>
        <v>0</v>
      </c>
      <c r="P74" s="12"/>
    </row>
    <row r="75" spans="1:16">
      <c r="A75" s="44"/>
      <c r="E75" s="26">
        <f t="shared" si="30"/>
        <v>0</v>
      </c>
      <c r="F75" s="47"/>
      <c r="G75" s="26">
        <f t="shared" si="31"/>
        <v>0</v>
      </c>
      <c r="I75" s="26">
        <f t="shared" si="32"/>
        <v>0</v>
      </c>
      <c r="K75" s="26">
        <f t="shared" si="33"/>
        <v>0</v>
      </c>
      <c r="M75" s="26">
        <f t="shared" si="34"/>
        <v>0</v>
      </c>
      <c r="O75" s="27">
        <f t="shared" si="35"/>
        <v>0</v>
      </c>
      <c r="P75" s="12"/>
    </row>
    <row r="76" spans="1:16">
      <c r="A76" s="44"/>
      <c r="E76" s="26">
        <f t="shared" si="30"/>
        <v>0</v>
      </c>
      <c r="F76" s="47"/>
      <c r="G76" s="26">
        <f t="shared" si="31"/>
        <v>0</v>
      </c>
      <c r="I76" s="26">
        <f t="shared" si="32"/>
        <v>0</v>
      </c>
      <c r="K76" s="26">
        <f t="shared" si="33"/>
        <v>0</v>
      </c>
      <c r="M76" s="26">
        <f t="shared" si="34"/>
        <v>0</v>
      </c>
      <c r="O76" s="27">
        <f t="shared" si="35"/>
        <v>0</v>
      </c>
      <c r="P76" s="12"/>
    </row>
    <row r="77" spans="1:16">
      <c r="A77" s="44"/>
      <c r="E77" s="26">
        <f t="shared" si="30"/>
        <v>0</v>
      </c>
      <c r="F77" s="47"/>
      <c r="G77" s="26">
        <f t="shared" si="31"/>
        <v>0</v>
      </c>
      <c r="I77" s="26">
        <f t="shared" si="32"/>
        <v>0</v>
      </c>
      <c r="K77" s="26">
        <f t="shared" si="33"/>
        <v>0</v>
      </c>
      <c r="M77" s="26">
        <f t="shared" si="34"/>
        <v>0</v>
      </c>
      <c r="O77" s="27">
        <f t="shared" si="35"/>
        <v>0</v>
      </c>
      <c r="P77" s="12"/>
    </row>
    <row r="78" spans="1:16">
      <c r="A78" s="44"/>
      <c r="E78" s="26">
        <f t="shared" si="30"/>
        <v>0</v>
      </c>
      <c r="F78" s="47"/>
      <c r="G78" s="26">
        <f t="shared" si="31"/>
        <v>0</v>
      </c>
      <c r="I78" s="26">
        <f t="shared" si="32"/>
        <v>0</v>
      </c>
      <c r="K78" s="26">
        <f t="shared" si="33"/>
        <v>0</v>
      </c>
      <c r="M78" s="26">
        <f t="shared" si="34"/>
        <v>0</v>
      </c>
      <c r="O78" s="27">
        <f t="shared" si="35"/>
        <v>0</v>
      </c>
      <c r="P78" s="12"/>
    </row>
    <row r="79" spans="1:16">
      <c r="A79" s="45"/>
      <c r="B79" s="52"/>
      <c r="C79" s="46"/>
      <c r="D79" s="58"/>
      <c r="E79" s="28">
        <f t="shared" si="30"/>
        <v>0</v>
      </c>
      <c r="F79" s="48"/>
      <c r="G79" s="28">
        <f t="shared" si="31"/>
        <v>0</v>
      </c>
      <c r="H79" s="49"/>
      <c r="I79" s="28">
        <f t="shared" si="32"/>
        <v>0</v>
      </c>
      <c r="J79" s="49"/>
      <c r="K79" s="28">
        <f t="shared" si="33"/>
        <v>0</v>
      </c>
      <c r="L79" s="49"/>
      <c r="M79" s="28">
        <f t="shared" si="34"/>
        <v>0</v>
      </c>
      <c r="N79" s="49"/>
      <c r="O79" s="29">
        <f t="shared" si="35"/>
        <v>0</v>
      </c>
      <c r="P79" s="12"/>
    </row>
    <row r="80" spans="1:16">
      <c r="A80" s="30"/>
      <c r="B80" s="32"/>
      <c r="C80" s="31"/>
      <c r="D80" s="59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12"/>
    </row>
    <row r="81" spans="1:16">
      <c r="A81" s="13" t="s">
        <v>3</v>
      </c>
      <c r="B81" s="15"/>
      <c r="C81" s="14"/>
      <c r="D81" s="55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7"/>
      <c r="P81" s="12"/>
    </row>
    <row r="82" spans="1:16">
      <c r="A82" s="18" t="s">
        <v>1</v>
      </c>
      <c r="B82" s="15" t="s">
        <v>4</v>
      </c>
      <c r="C82" s="85" t="s">
        <v>6</v>
      </c>
      <c r="D82" s="85"/>
      <c r="E82" s="16" t="s">
        <v>5</v>
      </c>
      <c r="F82" s="16" t="s">
        <v>13</v>
      </c>
      <c r="G82" s="16" t="s">
        <v>5</v>
      </c>
      <c r="H82" s="16" t="s">
        <v>7</v>
      </c>
      <c r="I82" s="16" t="s">
        <v>5</v>
      </c>
      <c r="J82" s="16" t="s">
        <v>8</v>
      </c>
      <c r="K82" s="16" t="s">
        <v>5</v>
      </c>
      <c r="L82" s="16" t="s">
        <v>9</v>
      </c>
      <c r="M82" s="16" t="s">
        <v>5</v>
      </c>
      <c r="N82" s="16" t="s">
        <v>10</v>
      </c>
      <c r="O82" s="17" t="s">
        <v>5</v>
      </c>
      <c r="P82" s="12"/>
    </row>
    <row r="83" spans="1:16">
      <c r="A83" s="19"/>
      <c r="B83" s="21"/>
      <c r="C83" s="20" t="s">
        <v>11</v>
      </c>
      <c r="D83" s="56" t="s">
        <v>12</v>
      </c>
      <c r="E83" s="22">
        <f>LARGE(E84:E91,1)+LARGE(E84:E91,2)+LARGE(E84:E91,3)</f>
        <v>0</v>
      </c>
      <c r="F83" s="23" t="s">
        <v>12</v>
      </c>
      <c r="G83" s="22">
        <f>LARGE(G84:G91,1)+LARGE(G84:G91,2)+LARGE(G84:G91,3)</f>
        <v>0</v>
      </c>
      <c r="H83" s="23" t="s">
        <v>0</v>
      </c>
      <c r="I83" s="22">
        <f>LARGE(I84:I91,1)+LARGE(I84:I91,2)+LARGE(I84:I91,3)</f>
        <v>0</v>
      </c>
      <c r="J83" s="23" t="s">
        <v>0</v>
      </c>
      <c r="K83" s="22">
        <f>LARGE(K84:K91,1)+LARGE(K84:K91,2)+LARGE(K84:K91,3)</f>
        <v>0</v>
      </c>
      <c r="L83" s="23" t="s">
        <v>0</v>
      </c>
      <c r="M83" s="22">
        <f>LARGE(M84:M91,1)+LARGE(M84:M91,2)+LARGE(M84:M91,3)</f>
        <v>0</v>
      </c>
      <c r="N83" s="23" t="s">
        <v>0</v>
      </c>
      <c r="O83" s="24">
        <f>LARGE(O84:O91,1)+LARGE(O84:O91,2)+LARGE(O84:O91,3)</f>
        <v>0</v>
      </c>
      <c r="P83" s="25"/>
    </row>
    <row r="84" spans="1:16">
      <c r="A84" s="44"/>
      <c r="E84" s="26">
        <f>IF(AND((60*C84+D84)&gt;0,(60*C84+D84)&lt;201),INT(0.3179301*POWER(ABS(60*C84+D84-201.77),1.85)+0.5),0)</f>
        <v>0</v>
      </c>
      <c r="F84" s="47"/>
      <c r="G84" s="26">
        <f>IF(AND(F84&gt;0,F84&lt;18),INT(26.81044*POWER(ABS(F84-18.04),1.92)+0.5),0)</f>
        <v>0</v>
      </c>
      <c r="I84" s="26">
        <f>IF(H84&gt;100,INT(9.629087*POWER(ABS(H84-100),1.05)+0.5),0)</f>
        <v>0</v>
      </c>
      <c r="K84" s="26">
        <f>IF(J84&gt;300,INT(5.459439*POWER(ABS(J84-300),0.9)+0.5),0)</f>
        <v>0</v>
      </c>
      <c r="M84" s="26">
        <f>IF(L84&gt;500,INT(3.8712164*POWER(ABS(L84-500),0.8)+0.5),0)</f>
        <v>0</v>
      </c>
      <c r="O84" s="34">
        <f>IF(N84&gt;1230,INT(1.2086984*POWER(ABS(N84-1230),0.8)+0.5),0)</f>
        <v>0</v>
      </c>
      <c r="P84" s="12"/>
    </row>
    <row r="85" spans="1:16">
      <c r="A85" s="44"/>
      <c r="E85" s="26">
        <f t="shared" ref="E85:E91" si="36">IF(AND((60*C85+D85)&gt;0,(60*C85+D85)&lt;201),INT(0.3179301*POWER(ABS(60*C85+D85-201.77),1.85)+0.5),0)</f>
        <v>0</v>
      </c>
      <c r="F85" s="47"/>
      <c r="G85" s="26">
        <f t="shared" ref="G85:G91" si="37">IF(AND(F85&gt;0,F85&lt;18),INT(26.81044*POWER(ABS(F85-18.04),1.92)+0.5),0)</f>
        <v>0</v>
      </c>
      <c r="I85" s="26">
        <f t="shared" ref="I85:I91" si="38">IF(H85&gt;100,INT(9.629087*POWER(ABS(H85-100),1.05)+0.5),0)</f>
        <v>0</v>
      </c>
      <c r="K85" s="26">
        <f t="shared" ref="K85:K91" si="39">IF(J85&gt;300,INT(5.459439*POWER(ABS(J85-300),0.9)+0.5),0)</f>
        <v>0</v>
      </c>
      <c r="M85" s="26">
        <f t="shared" ref="M85:M91" si="40">IF(L85&gt;500,INT(3.8712164*POWER(ABS(L85-500),0.8)+0.5),0)</f>
        <v>0</v>
      </c>
      <c r="O85" s="27">
        <f t="shared" ref="O85:O91" si="41">IF(N85&gt;1230,INT(1.2086984*POWER(ABS(N85-1230),0.8)+0.5),0)</f>
        <v>0</v>
      </c>
      <c r="P85" s="12"/>
    </row>
    <row r="86" spans="1:16">
      <c r="A86" s="44"/>
      <c r="E86" s="26">
        <f t="shared" ref="E86" si="42">IF(AND((60*C86+D86)&gt;0,(60*C86+D86)&lt;201),INT(0.3179301*POWER(ABS(60*C86+D86-201.77),1.85)+0.5),0)</f>
        <v>0</v>
      </c>
      <c r="F86" s="47"/>
      <c r="G86" s="26">
        <f t="shared" ref="G86" si="43">IF(AND(F86&gt;0,F86&lt;18),INT(26.81044*POWER(ABS(F86-18.04),1.92)+0.5),0)</f>
        <v>0</v>
      </c>
      <c r="I86" s="26">
        <f t="shared" ref="I86" si="44">IF(H86&gt;100,INT(9.629087*POWER(ABS(H86-100),1.05)+0.5),0)</f>
        <v>0</v>
      </c>
      <c r="K86" s="26">
        <f t="shared" ref="K86" si="45">IF(J86&gt;300,INT(5.459439*POWER(ABS(J86-300),0.9)+0.5),0)</f>
        <v>0</v>
      </c>
      <c r="M86" s="26">
        <f t="shared" ref="M86" si="46">IF(L86&gt;500,INT(3.8712164*POWER(ABS(L86-500),0.8)+0.5),0)</f>
        <v>0</v>
      </c>
      <c r="O86" s="27">
        <f t="shared" ref="O86" si="47">IF(N86&gt;1230,INT(1.2086984*POWER(ABS(N86-1230),0.8)+0.5),0)</f>
        <v>0</v>
      </c>
      <c r="P86" s="12"/>
    </row>
    <row r="87" spans="1:16">
      <c r="A87" s="44"/>
      <c r="E87" s="26">
        <f t="shared" si="36"/>
        <v>0</v>
      </c>
      <c r="F87" s="47"/>
      <c r="G87" s="26">
        <f t="shared" si="37"/>
        <v>0</v>
      </c>
      <c r="I87" s="26">
        <f t="shared" si="38"/>
        <v>0</v>
      </c>
      <c r="K87" s="26">
        <f t="shared" si="39"/>
        <v>0</v>
      </c>
      <c r="M87" s="26">
        <f t="shared" si="40"/>
        <v>0</v>
      </c>
      <c r="O87" s="27">
        <f t="shared" si="41"/>
        <v>0</v>
      </c>
      <c r="P87" s="12"/>
    </row>
    <row r="88" spans="1:16">
      <c r="A88" s="44"/>
      <c r="E88" s="26">
        <f t="shared" si="36"/>
        <v>0</v>
      </c>
      <c r="F88" s="47"/>
      <c r="G88" s="26">
        <f t="shared" si="37"/>
        <v>0</v>
      </c>
      <c r="I88" s="26">
        <f t="shared" si="38"/>
        <v>0</v>
      </c>
      <c r="K88" s="26">
        <f t="shared" si="39"/>
        <v>0</v>
      </c>
      <c r="M88" s="26">
        <f t="shared" si="40"/>
        <v>0</v>
      </c>
      <c r="O88" s="27">
        <f t="shared" si="41"/>
        <v>0</v>
      </c>
      <c r="P88" s="12"/>
    </row>
    <row r="89" spans="1:16">
      <c r="A89" s="44"/>
      <c r="E89" s="26">
        <f t="shared" si="36"/>
        <v>0</v>
      </c>
      <c r="F89" s="47"/>
      <c r="G89" s="26">
        <f t="shared" si="37"/>
        <v>0</v>
      </c>
      <c r="I89" s="26">
        <f t="shared" si="38"/>
        <v>0</v>
      </c>
      <c r="K89" s="26">
        <f t="shared" si="39"/>
        <v>0</v>
      </c>
      <c r="M89" s="26">
        <f t="shared" si="40"/>
        <v>0</v>
      </c>
      <c r="O89" s="27">
        <f t="shared" si="41"/>
        <v>0</v>
      </c>
      <c r="P89" s="12"/>
    </row>
    <row r="90" spans="1:16">
      <c r="A90" s="44"/>
      <c r="E90" s="26">
        <f t="shared" si="36"/>
        <v>0</v>
      </c>
      <c r="F90" s="47"/>
      <c r="G90" s="26">
        <f t="shared" si="37"/>
        <v>0</v>
      </c>
      <c r="I90" s="26">
        <f t="shared" si="38"/>
        <v>0</v>
      </c>
      <c r="K90" s="26">
        <f t="shared" si="39"/>
        <v>0</v>
      </c>
      <c r="M90" s="26">
        <f t="shared" si="40"/>
        <v>0</v>
      </c>
      <c r="O90" s="27">
        <f t="shared" si="41"/>
        <v>0</v>
      </c>
      <c r="P90" s="12"/>
    </row>
    <row r="91" spans="1:16">
      <c r="A91" s="45"/>
      <c r="B91" s="52"/>
      <c r="C91" s="46"/>
      <c r="D91" s="58"/>
      <c r="E91" s="28">
        <f t="shared" si="36"/>
        <v>0</v>
      </c>
      <c r="F91" s="48"/>
      <c r="G91" s="28">
        <f t="shared" si="37"/>
        <v>0</v>
      </c>
      <c r="H91" s="49"/>
      <c r="I91" s="28">
        <f t="shared" si="38"/>
        <v>0</v>
      </c>
      <c r="J91" s="49"/>
      <c r="K91" s="28">
        <f t="shared" si="39"/>
        <v>0</v>
      </c>
      <c r="L91" s="49"/>
      <c r="M91" s="28">
        <f t="shared" si="40"/>
        <v>0</v>
      </c>
      <c r="N91" s="49"/>
      <c r="O91" s="29">
        <f t="shared" si="41"/>
        <v>0</v>
      </c>
      <c r="P91" s="12"/>
    </row>
    <row r="92" spans="1:16">
      <c r="A92" s="30"/>
      <c r="B92" s="32"/>
      <c r="C92" s="31"/>
      <c r="D92" s="59"/>
      <c r="E92" s="33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2"/>
    </row>
    <row r="93" spans="1:16">
      <c r="A93" s="13" t="s">
        <v>15</v>
      </c>
      <c r="B93" s="15"/>
      <c r="C93" s="85" t="s">
        <v>16</v>
      </c>
      <c r="D93" s="85"/>
      <c r="E93" s="35" t="s">
        <v>5</v>
      </c>
      <c r="F93" s="16"/>
      <c r="G93" s="16"/>
      <c r="H93" s="16"/>
      <c r="I93" s="16"/>
      <c r="J93" s="16"/>
      <c r="K93" s="16"/>
      <c r="L93" s="36" t="s">
        <v>17</v>
      </c>
      <c r="M93" s="16"/>
      <c r="N93" s="16"/>
      <c r="O93" s="16"/>
      <c r="P93" s="37">
        <f>P94+P95+E95</f>
        <v>0</v>
      </c>
    </row>
    <row r="94" spans="1:16">
      <c r="A94" s="18"/>
      <c r="B94" s="15"/>
      <c r="C94" s="38" t="s">
        <v>11</v>
      </c>
      <c r="D94" s="60" t="s">
        <v>12</v>
      </c>
      <c r="E94" s="17"/>
      <c r="F94" s="16"/>
      <c r="G94" s="16"/>
      <c r="H94" s="16"/>
      <c r="I94" s="16"/>
      <c r="J94" s="16"/>
      <c r="K94" s="16"/>
      <c r="L94" s="36" t="s">
        <v>18</v>
      </c>
      <c r="M94" s="16"/>
      <c r="N94" s="16"/>
      <c r="O94" s="16"/>
      <c r="P94" s="37">
        <f>E71+G71+I71+K71+M71+O71</f>
        <v>0</v>
      </c>
    </row>
    <row r="95" spans="1:16" ht="13.5" thickBot="1">
      <c r="A95" s="39"/>
      <c r="B95" s="53"/>
      <c r="C95" s="50"/>
      <c r="D95" s="61"/>
      <c r="E95" s="40">
        <f>IF(AND((60*C95+D95)&gt;0,(60*C95+D95)&lt;242),INT(1.620772896*POWER(ABS(60*C95+D95-242.76),1.81)),0)</f>
        <v>0</v>
      </c>
      <c r="F95" s="41"/>
      <c r="G95" s="41"/>
      <c r="H95" s="41"/>
      <c r="I95" s="41"/>
      <c r="J95" s="41"/>
      <c r="K95" s="41"/>
      <c r="L95" s="42" t="s">
        <v>19</v>
      </c>
      <c r="M95" s="41"/>
      <c r="N95" s="41"/>
      <c r="O95" s="41"/>
      <c r="P95" s="43">
        <f>E83+G83+I83+K83+M83+O83</f>
        <v>0</v>
      </c>
    </row>
    <row r="99" spans="1:16" ht="13.5" thickBot="1"/>
    <row r="100" spans="1:16" ht="18">
      <c r="A100" s="51" t="s">
        <v>14</v>
      </c>
      <c r="B100" s="86"/>
      <c r="C100" s="86"/>
      <c r="D100" s="86"/>
      <c r="E100" s="86"/>
      <c r="F100" s="86"/>
      <c r="G100" s="86"/>
      <c r="H100" s="86"/>
      <c r="I100" s="6"/>
      <c r="J100" s="6"/>
      <c r="K100" s="6"/>
      <c r="L100" s="6"/>
      <c r="M100" s="6"/>
      <c r="N100" s="6"/>
      <c r="O100" s="6"/>
      <c r="P100" s="7"/>
    </row>
    <row r="101" spans="1:16">
      <c r="A101" s="8"/>
      <c r="B101" s="10"/>
      <c r="C101" s="9"/>
      <c r="D101" s="54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2"/>
    </row>
    <row r="102" spans="1:16">
      <c r="A102" s="13" t="s">
        <v>2</v>
      </c>
      <c r="B102" s="15"/>
      <c r="C102" s="14"/>
      <c r="D102" s="55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7"/>
      <c r="P102" s="12"/>
    </row>
    <row r="103" spans="1:16">
      <c r="A103" s="18" t="s">
        <v>1</v>
      </c>
      <c r="B103" s="15" t="s">
        <v>4</v>
      </c>
      <c r="C103" s="85" t="s">
        <v>6</v>
      </c>
      <c r="D103" s="85"/>
      <c r="E103" s="16" t="s">
        <v>5</v>
      </c>
      <c r="F103" s="16" t="s">
        <v>13</v>
      </c>
      <c r="G103" s="16" t="s">
        <v>5</v>
      </c>
      <c r="H103" s="16" t="s">
        <v>7</v>
      </c>
      <c r="I103" s="16" t="s">
        <v>5</v>
      </c>
      <c r="J103" s="16" t="s">
        <v>8</v>
      </c>
      <c r="K103" s="16" t="s">
        <v>5</v>
      </c>
      <c r="L103" s="16" t="s">
        <v>9</v>
      </c>
      <c r="M103" s="16" t="s">
        <v>5</v>
      </c>
      <c r="N103" s="16" t="s">
        <v>10</v>
      </c>
      <c r="O103" s="17" t="s">
        <v>5</v>
      </c>
      <c r="P103" s="12"/>
    </row>
    <row r="104" spans="1:16">
      <c r="A104" s="19"/>
      <c r="B104" s="21"/>
      <c r="C104" s="20" t="s">
        <v>11</v>
      </c>
      <c r="D104" s="56" t="s">
        <v>12</v>
      </c>
      <c r="E104" s="22">
        <f>LARGE(E105:E112,1)+LARGE(E105:E112,2)+LARGE(E105:E112,3)</f>
        <v>0</v>
      </c>
      <c r="F104" s="23" t="s">
        <v>12</v>
      </c>
      <c r="G104" s="22">
        <f>LARGE(G105:G112,1)+LARGE(G105:G112,2)+LARGE(G105:G112,3)</f>
        <v>0</v>
      </c>
      <c r="H104" s="23" t="s">
        <v>0</v>
      </c>
      <c r="I104" s="22">
        <f>LARGE(I105:I112,1)+LARGE(I105:I112,2)+LARGE(I105:I112,3)</f>
        <v>0</v>
      </c>
      <c r="J104" s="23" t="s">
        <v>0</v>
      </c>
      <c r="K104" s="22">
        <f>LARGE(K105:K112,1)+LARGE(K105:K112,2)+LARGE(K105:K112,3)</f>
        <v>0</v>
      </c>
      <c r="L104" s="23" t="s">
        <v>0</v>
      </c>
      <c r="M104" s="22">
        <f>LARGE(M105:M112,1)+LARGE(M105:M112,2)+LARGE(M105:M112,3)</f>
        <v>0</v>
      </c>
      <c r="N104" s="23" t="s">
        <v>0</v>
      </c>
      <c r="O104" s="24">
        <f>LARGE(O105:O112,1)+LARGE(O105:O112,2)+LARGE(O105:O112,3)</f>
        <v>0</v>
      </c>
      <c r="P104" s="25"/>
    </row>
    <row r="105" spans="1:16">
      <c r="A105" s="44"/>
      <c r="E105" s="26">
        <f>IF(AND((60*C105+D105)&gt;0,(60*C105+D105)&lt;211),INT(0.31793*POWER(ABS(60*C105+D105-211.77),1.85)+0.5),0)</f>
        <v>0</v>
      </c>
      <c r="F105" s="47"/>
      <c r="G105" s="26">
        <f>IF(AND(F105&gt;0,F105&lt;18.5),INT(27.75955*POWER(ABS(F105-18.53),1.92)+0.5),0)</f>
        <v>0</v>
      </c>
      <c r="I105" s="26">
        <f>IF(H105&gt;100,INT(42.84872*POWER(ABS(H105-100),0.75)+0.5),0)</f>
        <v>0</v>
      </c>
      <c r="K105" s="26">
        <f>IF(J105&gt;250,INT(2.482473*POWER(ABS(J105-250),1.05)+0.5),0)</f>
        <v>0</v>
      </c>
      <c r="M105" s="26">
        <f>IF(L105&gt;400,INT(4.4247407*POWER(ABS(L105-400),0.8)+0.5),0)</f>
        <v>0</v>
      </c>
      <c r="O105" s="27">
        <f>IF(N105&gt;800,INT(0.544767314*POWER(ABS(N105-800),0.92)+0.5),0)</f>
        <v>0</v>
      </c>
      <c r="P105" s="12"/>
    </row>
    <row r="106" spans="1:16">
      <c r="A106" s="44"/>
      <c r="E106" s="26">
        <f t="shared" ref="E106:E112" si="48">IF(AND((60*C106+D106)&gt;0,(60*C106+D106)&lt;211),INT(0.31793*POWER(ABS(60*C106+D106-211.77),1.85)+0.5),0)</f>
        <v>0</v>
      </c>
      <c r="F106" s="47"/>
      <c r="G106" s="26">
        <f t="shared" ref="G106:G112" si="49">IF(AND(F106&gt;0,F106&lt;18.5),INT(27.75955*POWER(ABS(F106-18.53),1.92)+0.5),0)</f>
        <v>0</v>
      </c>
      <c r="I106" s="26">
        <f t="shared" ref="I106:I112" si="50">IF(H106&gt;100,INT(42.84872*POWER(ABS(H106-100),0.75)+0.5),0)</f>
        <v>0</v>
      </c>
      <c r="K106" s="26">
        <f t="shared" ref="K106:K112" si="51">IF(J106&gt;250,INT(2.482473*POWER(ABS(J106-250),1.05)+0.5),0)</f>
        <v>0</v>
      </c>
      <c r="M106" s="26">
        <f t="shared" ref="M106:M112" si="52">IF(L106&gt;400,INT(4.4247407*POWER(ABS(L106-400),0.8)+0.5),0)</f>
        <v>0</v>
      </c>
      <c r="O106" s="27">
        <f t="shared" ref="O106:O112" si="53">IF(N106&gt;800,INT(0.544767314*POWER(ABS(N106-800),0.92)+0.5),0)</f>
        <v>0</v>
      </c>
      <c r="P106" s="12"/>
    </row>
    <row r="107" spans="1:16">
      <c r="A107" s="44"/>
      <c r="E107" s="26">
        <f t="shared" si="48"/>
        <v>0</v>
      </c>
      <c r="F107" s="47"/>
      <c r="G107" s="26">
        <f t="shared" si="49"/>
        <v>0</v>
      </c>
      <c r="I107" s="26">
        <f t="shared" si="50"/>
        <v>0</v>
      </c>
      <c r="K107" s="26">
        <f t="shared" si="51"/>
        <v>0</v>
      </c>
      <c r="M107" s="26">
        <f t="shared" si="52"/>
        <v>0</v>
      </c>
      <c r="O107" s="27">
        <f t="shared" si="53"/>
        <v>0</v>
      </c>
      <c r="P107" s="12"/>
    </row>
    <row r="108" spans="1:16">
      <c r="A108" s="44"/>
      <c r="E108" s="26">
        <f t="shared" si="48"/>
        <v>0</v>
      </c>
      <c r="F108" s="47"/>
      <c r="G108" s="26">
        <f t="shared" si="49"/>
        <v>0</v>
      </c>
      <c r="I108" s="26">
        <f t="shared" si="50"/>
        <v>0</v>
      </c>
      <c r="K108" s="26">
        <f t="shared" si="51"/>
        <v>0</v>
      </c>
      <c r="M108" s="26">
        <f t="shared" si="52"/>
        <v>0</v>
      </c>
      <c r="O108" s="27">
        <f t="shared" si="53"/>
        <v>0</v>
      </c>
      <c r="P108" s="12"/>
    </row>
    <row r="109" spans="1:16">
      <c r="A109" s="44"/>
      <c r="E109" s="26">
        <f t="shared" si="48"/>
        <v>0</v>
      </c>
      <c r="F109" s="47"/>
      <c r="G109" s="26">
        <f t="shared" si="49"/>
        <v>0</v>
      </c>
      <c r="I109" s="26">
        <f t="shared" si="50"/>
        <v>0</v>
      </c>
      <c r="K109" s="26">
        <f t="shared" si="51"/>
        <v>0</v>
      </c>
      <c r="M109" s="26">
        <f t="shared" si="52"/>
        <v>0</v>
      </c>
      <c r="O109" s="27">
        <f t="shared" si="53"/>
        <v>0</v>
      </c>
      <c r="P109" s="12"/>
    </row>
    <row r="110" spans="1:16">
      <c r="A110" s="44"/>
      <c r="E110" s="26">
        <f t="shared" si="48"/>
        <v>0</v>
      </c>
      <c r="F110" s="47"/>
      <c r="G110" s="26">
        <f t="shared" si="49"/>
        <v>0</v>
      </c>
      <c r="I110" s="26">
        <f t="shared" si="50"/>
        <v>0</v>
      </c>
      <c r="K110" s="26">
        <f t="shared" si="51"/>
        <v>0</v>
      </c>
      <c r="M110" s="26">
        <f t="shared" si="52"/>
        <v>0</v>
      </c>
      <c r="O110" s="27">
        <f t="shared" si="53"/>
        <v>0</v>
      </c>
      <c r="P110" s="12"/>
    </row>
    <row r="111" spans="1:16">
      <c r="A111" s="44"/>
      <c r="E111" s="26">
        <f t="shared" si="48"/>
        <v>0</v>
      </c>
      <c r="F111" s="47"/>
      <c r="G111" s="26">
        <f t="shared" si="49"/>
        <v>0</v>
      </c>
      <c r="I111" s="26">
        <f t="shared" si="50"/>
        <v>0</v>
      </c>
      <c r="K111" s="26">
        <f t="shared" si="51"/>
        <v>0</v>
      </c>
      <c r="M111" s="26">
        <f t="shared" si="52"/>
        <v>0</v>
      </c>
      <c r="O111" s="27">
        <f t="shared" si="53"/>
        <v>0</v>
      </c>
      <c r="P111" s="12"/>
    </row>
    <row r="112" spans="1:16">
      <c r="A112" s="45"/>
      <c r="B112" s="52"/>
      <c r="C112" s="46"/>
      <c r="D112" s="58"/>
      <c r="E112" s="28">
        <f t="shared" si="48"/>
        <v>0</v>
      </c>
      <c r="F112" s="48"/>
      <c r="G112" s="28">
        <f t="shared" si="49"/>
        <v>0</v>
      </c>
      <c r="H112" s="49"/>
      <c r="I112" s="28">
        <f t="shared" si="50"/>
        <v>0</v>
      </c>
      <c r="J112" s="49"/>
      <c r="K112" s="28">
        <f t="shared" si="51"/>
        <v>0</v>
      </c>
      <c r="L112" s="49"/>
      <c r="M112" s="28">
        <f t="shared" si="52"/>
        <v>0</v>
      </c>
      <c r="N112" s="49"/>
      <c r="O112" s="29">
        <f t="shared" si="53"/>
        <v>0</v>
      </c>
      <c r="P112" s="12"/>
    </row>
    <row r="113" spans="1:16">
      <c r="A113" s="30"/>
      <c r="B113" s="32"/>
      <c r="C113" s="31"/>
      <c r="D113" s="59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12"/>
    </row>
    <row r="114" spans="1:16">
      <c r="A114" s="13" t="s">
        <v>3</v>
      </c>
      <c r="B114" s="15"/>
      <c r="C114" s="14"/>
      <c r="D114" s="55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7"/>
      <c r="P114" s="12"/>
    </row>
    <row r="115" spans="1:16">
      <c r="A115" s="18" t="s">
        <v>1</v>
      </c>
      <c r="B115" s="15" t="s">
        <v>4</v>
      </c>
      <c r="C115" s="85" t="s">
        <v>6</v>
      </c>
      <c r="D115" s="85"/>
      <c r="E115" s="16" t="s">
        <v>5</v>
      </c>
      <c r="F115" s="16" t="s">
        <v>13</v>
      </c>
      <c r="G115" s="16" t="s">
        <v>5</v>
      </c>
      <c r="H115" s="16" t="s">
        <v>7</v>
      </c>
      <c r="I115" s="16" t="s">
        <v>5</v>
      </c>
      <c r="J115" s="16" t="s">
        <v>8</v>
      </c>
      <c r="K115" s="16" t="s">
        <v>5</v>
      </c>
      <c r="L115" s="16" t="s">
        <v>9</v>
      </c>
      <c r="M115" s="16" t="s">
        <v>5</v>
      </c>
      <c r="N115" s="16" t="s">
        <v>10</v>
      </c>
      <c r="O115" s="17" t="s">
        <v>5</v>
      </c>
      <c r="P115" s="12"/>
    </row>
    <row r="116" spans="1:16">
      <c r="A116" s="19"/>
      <c r="B116" s="21"/>
      <c r="C116" s="20" t="s">
        <v>11</v>
      </c>
      <c r="D116" s="56" t="s">
        <v>12</v>
      </c>
      <c r="E116" s="22">
        <f>LARGE(E117:E124,1)+LARGE(E117:E124,2)+LARGE(E117:E124,3)</f>
        <v>0</v>
      </c>
      <c r="F116" s="23" t="s">
        <v>12</v>
      </c>
      <c r="G116" s="22">
        <f>LARGE(G117:G124,1)+LARGE(G117:G124,2)+LARGE(G117:G124,3)</f>
        <v>0</v>
      </c>
      <c r="H116" s="23" t="s">
        <v>0</v>
      </c>
      <c r="I116" s="22">
        <f>LARGE(I117:I124,1)+LARGE(I117:I124,2)+LARGE(I117:I124,3)</f>
        <v>0</v>
      </c>
      <c r="J116" s="23" t="s">
        <v>0</v>
      </c>
      <c r="K116" s="22">
        <f>LARGE(K117:K124,1)+LARGE(K117:K124,2)+LARGE(K117:K124,3)</f>
        <v>0</v>
      </c>
      <c r="L116" s="23" t="s">
        <v>0</v>
      </c>
      <c r="M116" s="22">
        <f>LARGE(M117:M124,1)+LARGE(M117:M124,2)+LARGE(M117:M124,3)</f>
        <v>0</v>
      </c>
      <c r="N116" s="23" t="s">
        <v>0</v>
      </c>
      <c r="O116" s="24">
        <f>LARGE(O117:O124,1)+LARGE(O117:O124,2)+LARGE(O117:O124,3)</f>
        <v>0</v>
      </c>
      <c r="P116" s="25"/>
    </row>
    <row r="117" spans="1:16">
      <c r="A117" s="44"/>
      <c r="E117" s="26">
        <f>IF(AND((60*C117+D117)&gt;0,(60*C117+D117)&lt;201),INT(0.3179301*POWER(ABS(60*C117+D117-201.77),1.85)+0.5),0)</f>
        <v>0</v>
      </c>
      <c r="F117" s="47"/>
      <c r="G117" s="26">
        <f>IF(AND(F117&gt;0,F117&lt;18),INT(26.81044*POWER(ABS(F117-18.04),1.92)+0.5),0)</f>
        <v>0</v>
      </c>
      <c r="I117" s="26">
        <f>IF(H117&gt;100,INT(9.629087*POWER(ABS(H117-100),1.05)+0.5),0)</f>
        <v>0</v>
      </c>
      <c r="K117" s="26">
        <f>IF(J117&gt;300,INT(5.459439*POWER(ABS(J117-300),0.9)+0.5),0)</f>
        <v>0</v>
      </c>
      <c r="M117" s="26">
        <f>IF(L117&gt;500,INT(3.8712164*POWER(ABS(L117-500),0.8)+0.5),0)</f>
        <v>0</v>
      </c>
      <c r="O117" s="34">
        <f>IF(N117&gt;1230,INT(1.2086984*POWER(ABS(N117-1230),0.8)+0.5),0)</f>
        <v>0</v>
      </c>
      <c r="P117" s="12"/>
    </row>
    <row r="118" spans="1:16">
      <c r="A118" s="44"/>
      <c r="E118" s="26">
        <f t="shared" ref="E118:E124" si="54">IF(AND((60*C118+D118)&gt;0,(60*C118+D118)&lt;201),INT(0.3179301*POWER(ABS(60*C118+D118-201.77),1.85)+0.5),0)</f>
        <v>0</v>
      </c>
      <c r="F118" s="47"/>
      <c r="G118" s="26">
        <f t="shared" ref="G118:G124" si="55">IF(AND(F118&gt;0,F118&lt;18),INT(26.81044*POWER(ABS(F118-18.04),1.92)+0.5),0)</f>
        <v>0</v>
      </c>
      <c r="I118" s="26">
        <f t="shared" ref="I118:I124" si="56">IF(H118&gt;100,INT(9.629087*POWER(ABS(H118-100),1.05)+0.5),0)</f>
        <v>0</v>
      </c>
      <c r="K118" s="26">
        <f t="shared" ref="K118:K124" si="57">IF(J118&gt;300,INT(5.459439*POWER(ABS(J118-300),0.9)+0.5),0)</f>
        <v>0</v>
      </c>
      <c r="M118" s="26">
        <f t="shared" ref="M118:M124" si="58">IF(L118&gt;500,INT(3.8712164*POWER(ABS(L118-500),0.8)+0.5),0)</f>
        <v>0</v>
      </c>
      <c r="O118" s="27">
        <f t="shared" ref="O118:O124" si="59">IF(N118&gt;1230,INT(1.2086984*POWER(ABS(N118-1230),0.8)+0.5),0)</f>
        <v>0</v>
      </c>
      <c r="P118" s="12"/>
    </row>
    <row r="119" spans="1:16">
      <c r="A119" s="44"/>
      <c r="E119" s="26">
        <f t="shared" si="54"/>
        <v>0</v>
      </c>
      <c r="F119" s="47"/>
      <c r="G119" s="26">
        <f t="shared" si="55"/>
        <v>0</v>
      </c>
      <c r="I119" s="26">
        <f t="shared" si="56"/>
        <v>0</v>
      </c>
      <c r="K119" s="26">
        <f t="shared" si="57"/>
        <v>0</v>
      </c>
      <c r="M119" s="26">
        <f t="shared" si="58"/>
        <v>0</v>
      </c>
      <c r="O119" s="27">
        <f t="shared" si="59"/>
        <v>0</v>
      </c>
      <c r="P119" s="12"/>
    </row>
    <row r="120" spans="1:16">
      <c r="A120" s="44"/>
      <c r="E120" s="26">
        <f t="shared" si="54"/>
        <v>0</v>
      </c>
      <c r="F120" s="47"/>
      <c r="G120" s="26">
        <f t="shared" si="55"/>
        <v>0</v>
      </c>
      <c r="I120" s="26">
        <f t="shared" si="56"/>
        <v>0</v>
      </c>
      <c r="K120" s="26">
        <f t="shared" si="57"/>
        <v>0</v>
      </c>
      <c r="M120" s="26">
        <f t="shared" si="58"/>
        <v>0</v>
      </c>
      <c r="O120" s="27">
        <f t="shared" si="59"/>
        <v>0</v>
      </c>
      <c r="P120" s="12"/>
    </row>
    <row r="121" spans="1:16">
      <c r="A121" s="44"/>
      <c r="E121" s="26">
        <f t="shared" si="54"/>
        <v>0</v>
      </c>
      <c r="F121" s="47"/>
      <c r="G121" s="26">
        <f t="shared" si="55"/>
        <v>0</v>
      </c>
      <c r="I121" s="26">
        <f t="shared" si="56"/>
        <v>0</v>
      </c>
      <c r="K121" s="26">
        <f t="shared" si="57"/>
        <v>0</v>
      </c>
      <c r="M121" s="26">
        <f t="shared" si="58"/>
        <v>0</v>
      </c>
      <c r="O121" s="27">
        <f t="shared" si="59"/>
        <v>0</v>
      </c>
      <c r="P121" s="12"/>
    </row>
    <row r="122" spans="1:16">
      <c r="A122" s="44"/>
      <c r="E122" s="26">
        <f t="shared" si="54"/>
        <v>0</v>
      </c>
      <c r="F122" s="47"/>
      <c r="G122" s="26">
        <f t="shared" si="55"/>
        <v>0</v>
      </c>
      <c r="I122" s="26">
        <f t="shared" si="56"/>
        <v>0</v>
      </c>
      <c r="K122" s="26">
        <f t="shared" si="57"/>
        <v>0</v>
      </c>
      <c r="M122" s="26">
        <f t="shared" si="58"/>
        <v>0</v>
      </c>
      <c r="O122" s="27">
        <f t="shared" si="59"/>
        <v>0</v>
      </c>
      <c r="P122" s="12"/>
    </row>
    <row r="123" spans="1:16">
      <c r="A123" s="44"/>
      <c r="E123" s="26">
        <f t="shared" si="54"/>
        <v>0</v>
      </c>
      <c r="F123" s="47"/>
      <c r="G123" s="26">
        <f t="shared" si="55"/>
        <v>0</v>
      </c>
      <c r="I123" s="26">
        <f t="shared" si="56"/>
        <v>0</v>
      </c>
      <c r="K123" s="26">
        <f t="shared" si="57"/>
        <v>0</v>
      </c>
      <c r="M123" s="26">
        <f t="shared" si="58"/>
        <v>0</v>
      </c>
      <c r="O123" s="27">
        <f t="shared" si="59"/>
        <v>0</v>
      </c>
      <c r="P123" s="12"/>
    </row>
    <row r="124" spans="1:16">
      <c r="A124" s="45"/>
      <c r="B124" s="52"/>
      <c r="C124" s="46"/>
      <c r="D124" s="58"/>
      <c r="E124" s="28">
        <f t="shared" si="54"/>
        <v>0</v>
      </c>
      <c r="F124" s="48"/>
      <c r="G124" s="28">
        <f t="shared" si="55"/>
        <v>0</v>
      </c>
      <c r="H124" s="49"/>
      <c r="I124" s="28">
        <f t="shared" si="56"/>
        <v>0</v>
      </c>
      <c r="J124" s="49"/>
      <c r="K124" s="28">
        <f t="shared" si="57"/>
        <v>0</v>
      </c>
      <c r="L124" s="49"/>
      <c r="M124" s="28">
        <f t="shared" si="58"/>
        <v>0</v>
      </c>
      <c r="N124" s="49"/>
      <c r="O124" s="29">
        <f t="shared" si="59"/>
        <v>0</v>
      </c>
      <c r="P124" s="12"/>
    </row>
    <row r="125" spans="1:16">
      <c r="A125" s="30"/>
      <c r="B125" s="32"/>
      <c r="C125" s="31"/>
      <c r="D125" s="59"/>
      <c r="E125" s="33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2"/>
    </row>
    <row r="126" spans="1:16">
      <c r="A126" s="13" t="s">
        <v>15</v>
      </c>
      <c r="B126" s="15"/>
      <c r="C126" s="85" t="s">
        <v>16</v>
      </c>
      <c r="D126" s="85"/>
      <c r="E126" s="35" t="s">
        <v>5</v>
      </c>
      <c r="F126" s="16"/>
      <c r="G126" s="16"/>
      <c r="H126" s="16"/>
      <c r="I126" s="16"/>
      <c r="J126" s="16"/>
      <c r="K126" s="16"/>
      <c r="L126" s="36" t="s">
        <v>17</v>
      </c>
      <c r="M126" s="16"/>
      <c r="N126" s="16"/>
      <c r="O126" s="16"/>
      <c r="P126" s="37">
        <f>P127+P128+E128</f>
        <v>0</v>
      </c>
    </row>
    <row r="127" spans="1:16">
      <c r="A127" s="18"/>
      <c r="B127" s="15"/>
      <c r="C127" s="38" t="s">
        <v>11</v>
      </c>
      <c r="D127" s="60" t="s">
        <v>12</v>
      </c>
      <c r="E127" s="17"/>
      <c r="F127" s="16"/>
      <c r="G127" s="16"/>
      <c r="H127" s="16"/>
      <c r="I127" s="16"/>
      <c r="J127" s="16"/>
      <c r="K127" s="16"/>
      <c r="L127" s="36" t="s">
        <v>18</v>
      </c>
      <c r="M127" s="16"/>
      <c r="N127" s="16"/>
      <c r="O127" s="16"/>
      <c r="P127" s="37">
        <f>E104+G104+I104+K104+M104+O104</f>
        <v>0</v>
      </c>
    </row>
    <row r="128" spans="1:16" ht="13.5" thickBot="1">
      <c r="A128" s="39"/>
      <c r="B128" s="53"/>
      <c r="C128" s="50"/>
      <c r="D128" s="61"/>
      <c r="E128" s="40">
        <f>IF(AND((60*C128+D128)&gt;0,(60*C128+D128)&lt;242),INT(1.620772896*POWER(ABS(60*C128+D128-242.76),1.81)),0)</f>
        <v>0</v>
      </c>
      <c r="F128" s="41"/>
      <c r="G128" s="41"/>
      <c r="H128" s="41"/>
      <c r="I128" s="41"/>
      <c r="J128" s="41"/>
      <c r="K128" s="41"/>
      <c r="L128" s="42" t="s">
        <v>19</v>
      </c>
      <c r="M128" s="41"/>
      <c r="N128" s="41"/>
      <c r="O128" s="41"/>
      <c r="P128" s="43">
        <f>E116+G116+I116+K116+M116+O116</f>
        <v>0</v>
      </c>
    </row>
    <row r="132" spans="1:16" ht="13.5" thickBot="1"/>
    <row r="133" spans="1:16" ht="18">
      <c r="A133" s="51" t="s">
        <v>14</v>
      </c>
      <c r="B133" s="86"/>
      <c r="C133" s="86"/>
      <c r="D133" s="86"/>
      <c r="E133" s="86"/>
      <c r="F133" s="86"/>
      <c r="G133" s="86"/>
      <c r="H133" s="86"/>
      <c r="I133" s="6"/>
      <c r="J133" s="6"/>
      <c r="K133" s="6"/>
      <c r="L133" s="6"/>
      <c r="M133" s="6"/>
      <c r="N133" s="6"/>
      <c r="O133" s="6"/>
      <c r="P133" s="7"/>
    </row>
    <row r="134" spans="1:16">
      <c r="A134" s="8"/>
      <c r="B134" s="10"/>
      <c r="C134" s="9"/>
      <c r="D134" s="54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2"/>
    </row>
    <row r="135" spans="1:16">
      <c r="A135" s="13" t="s">
        <v>2</v>
      </c>
      <c r="B135" s="15"/>
      <c r="C135" s="14"/>
      <c r="D135" s="55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7"/>
      <c r="P135" s="12"/>
    </row>
    <row r="136" spans="1:16">
      <c r="A136" s="18" t="s">
        <v>1</v>
      </c>
      <c r="B136" s="15" t="s">
        <v>4</v>
      </c>
      <c r="C136" s="85" t="s">
        <v>6</v>
      </c>
      <c r="D136" s="85"/>
      <c r="E136" s="16" t="s">
        <v>5</v>
      </c>
      <c r="F136" s="16" t="s">
        <v>13</v>
      </c>
      <c r="G136" s="16" t="s">
        <v>5</v>
      </c>
      <c r="H136" s="16" t="s">
        <v>7</v>
      </c>
      <c r="I136" s="16" t="s">
        <v>5</v>
      </c>
      <c r="J136" s="16" t="s">
        <v>8</v>
      </c>
      <c r="K136" s="16" t="s">
        <v>5</v>
      </c>
      <c r="L136" s="16" t="s">
        <v>9</v>
      </c>
      <c r="M136" s="16" t="s">
        <v>5</v>
      </c>
      <c r="N136" s="16" t="s">
        <v>10</v>
      </c>
      <c r="O136" s="17" t="s">
        <v>5</v>
      </c>
      <c r="P136" s="12"/>
    </row>
    <row r="137" spans="1:16">
      <c r="A137" s="19"/>
      <c r="B137" s="21"/>
      <c r="C137" s="20" t="s">
        <v>11</v>
      </c>
      <c r="D137" s="56" t="s">
        <v>12</v>
      </c>
      <c r="E137" s="22">
        <f>LARGE(E138:E145,1)+LARGE(E138:E145,2)+LARGE(E138:E145,3)</f>
        <v>0</v>
      </c>
      <c r="F137" s="23" t="s">
        <v>12</v>
      </c>
      <c r="G137" s="22">
        <f>LARGE(G138:G145,1)+LARGE(G138:G145,2)+LARGE(G138:G145,3)</f>
        <v>0</v>
      </c>
      <c r="H137" s="23" t="s">
        <v>0</v>
      </c>
      <c r="I137" s="22">
        <f>LARGE(I138:I145,1)+LARGE(I138:I145,2)+LARGE(I138:I145,3)</f>
        <v>0</v>
      </c>
      <c r="J137" s="23" t="s">
        <v>0</v>
      </c>
      <c r="K137" s="22">
        <f>LARGE(K138:K145,1)+LARGE(K138:K145,2)+LARGE(K138:K145,3)</f>
        <v>0</v>
      </c>
      <c r="L137" s="23" t="s">
        <v>0</v>
      </c>
      <c r="M137" s="22">
        <f>LARGE(M138:M145,1)+LARGE(M138:M145,2)+LARGE(M138:M145,3)</f>
        <v>0</v>
      </c>
      <c r="N137" s="23" t="s">
        <v>0</v>
      </c>
      <c r="O137" s="24">
        <f>LARGE(O138:O145,1)+LARGE(O138:O145,2)+LARGE(O138:O145,3)</f>
        <v>0</v>
      </c>
      <c r="P137" s="25"/>
    </row>
    <row r="138" spans="1:16">
      <c r="A138" s="44"/>
      <c r="E138" s="26">
        <f>IF(AND((60*C138+D138)&gt;0,(60*C138+D138)&lt;211),INT(0.31793*POWER(ABS(60*C138+D138-211.77),1.85)+0.5),0)</f>
        <v>0</v>
      </c>
      <c r="F138" s="47"/>
      <c r="G138" s="26">
        <f>IF(AND(F138&gt;0,F138&lt;18.5),INT(27.75955*POWER(ABS(F138-18.53),1.92)+0.5),0)</f>
        <v>0</v>
      </c>
      <c r="I138" s="26">
        <f>IF(H138&gt;100,INT(42.84872*POWER(ABS(H138-100),0.75)+0.5),0)</f>
        <v>0</v>
      </c>
      <c r="K138" s="26">
        <f>IF(J138&gt;250,INT(2.482473*POWER(ABS(J138-250),1.05)+0.5),0)</f>
        <v>0</v>
      </c>
      <c r="M138" s="26">
        <f>IF(L138&gt;400,INT(4.4247407*POWER(ABS(L138-400),0.8)+0.5),0)</f>
        <v>0</v>
      </c>
      <c r="O138" s="27">
        <f>IF(N138&gt;800,INT(0.544767314*POWER(ABS(N138-800),0.92)+0.5),0)</f>
        <v>0</v>
      </c>
      <c r="P138" s="12"/>
    </row>
    <row r="139" spans="1:16">
      <c r="A139" s="44"/>
      <c r="E139" s="26">
        <f t="shared" ref="E139:E145" si="60">IF(AND((60*C139+D139)&gt;0,(60*C139+D139)&lt;211),INT(0.31793*POWER(ABS(60*C139+D139-211.77),1.85)+0.5),0)</f>
        <v>0</v>
      </c>
      <c r="F139" s="47"/>
      <c r="G139" s="26">
        <f t="shared" ref="G139:G145" si="61">IF(AND(F139&gt;0,F139&lt;18.5),INT(27.75955*POWER(ABS(F139-18.53),1.92)+0.5),0)</f>
        <v>0</v>
      </c>
      <c r="I139" s="26">
        <f t="shared" ref="I139:I145" si="62">IF(H139&gt;100,INT(42.84872*POWER(ABS(H139-100),0.75)+0.5),0)</f>
        <v>0</v>
      </c>
      <c r="K139" s="26">
        <f t="shared" ref="K139:K145" si="63">IF(J139&gt;250,INT(2.482473*POWER(ABS(J139-250),1.05)+0.5),0)</f>
        <v>0</v>
      </c>
      <c r="M139" s="26">
        <f t="shared" ref="M139:M145" si="64">IF(L139&gt;400,INT(4.4247407*POWER(ABS(L139-400),0.8)+0.5),0)</f>
        <v>0</v>
      </c>
      <c r="O139" s="27">
        <f t="shared" ref="O139:O145" si="65">IF(N139&gt;800,INT(0.544767314*POWER(ABS(N139-800),0.92)+0.5),0)</f>
        <v>0</v>
      </c>
      <c r="P139" s="12"/>
    </row>
    <row r="140" spans="1:16">
      <c r="A140" s="44"/>
      <c r="E140" s="26">
        <f t="shared" si="60"/>
        <v>0</v>
      </c>
      <c r="F140" s="47"/>
      <c r="G140" s="26">
        <f t="shared" si="61"/>
        <v>0</v>
      </c>
      <c r="I140" s="26">
        <f t="shared" si="62"/>
        <v>0</v>
      </c>
      <c r="K140" s="26">
        <f t="shared" si="63"/>
        <v>0</v>
      </c>
      <c r="M140" s="26">
        <f t="shared" si="64"/>
        <v>0</v>
      </c>
      <c r="O140" s="27">
        <f t="shared" si="65"/>
        <v>0</v>
      </c>
      <c r="P140" s="12"/>
    </row>
    <row r="141" spans="1:16">
      <c r="A141" s="44"/>
      <c r="E141" s="26">
        <f t="shared" si="60"/>
        <v>0</v>
      </c>
      <c r="F141" s="47"/>
      <c r="G141" s="26">
        <f t="shared" si="61"/>
        <v>0</v>
      </c>
      <c r="I141" s="26">
        <f t="shared" si="62"/>
        <v>0</v>
      </c>
      <c r="K141" s="26">
        <f t="shared" si="63"/>
        <v>0</v>
      </c>
      <c r="M141" s="26">
        <f t="shared" si="64"/>
        <v>0</v>
      </c>
      <c r="O141" s="27">
        <f t="shared" si="65"/>
        <v>0</v>
      </c>
      <c r="P141" s="12"/>
    </row>
    <row r="142" spans="1:16">
      <c r="A142" s="44"/>
      <c r="E142" s="26">
        <f t="shared" si="60"/>
        <v>0</v>
      </c>
      <c r="F142" s="47"/>
      <c r="G142" s="26">
        <f t="shared" si="61"/>
        <v>0</v>
      </c>
      <c r="I142" s="26">
        <f t="shared" si="62"/>
        <v>0</v>
      </c>
      <c r="K142" s="26">
        <f t="shared" si="63"/>
        <v>0</v>
      </c>
      <c r="M142" s="26">
        <f t="shared" si="64"/>
        <v>0</v>
      </c>
      <c r="O142" s="27">
        <f t="shared" si="65"/>
        <v>0</v>
      </c>
      <c r="P142" s="12"/>
    </row>
    <row r="143" spans="1:16">
      <c r="A143" s="44"/>
      <c r="E143" s="26">
        <f t="shared" si="60"/>
        <v>0</v>
      </c>
      <c r="F143" s="47"/>
      <c r="G143" s="26">
        <f t="shared" si="61"/>
        <v>0</v>
      </c>
      <c r="I143" s="26">
        <f t="shared" si="62"/>
        <v>0</v>
      </c>
      <c r="K143" s="26">
        <f t="shared" si="63"/>
        <v>0</v>
      </c>
      <c r="M143" s="26">
        <f t="shared" si="64"/>
        <v>0</v>
      </c>
      <c r="O143" s="27">
        <f t="shared" si="65"/>
        <v>0</v>
      </c>
      <c r="P143" s="12"/>
    </row>
    <row r="144" spans="1:16">
      <c r="A144" s="44"/>
      <c r="E144" s="26">
        <f t="shared" si="60"/>
        <v>0</v>
      </c>
      <c r="F144" s="47"/>
      <c r="G144" s="26">
        <f t="shared" si="61"/>
        <v>0</v>
      </c>
      <c r="I144" s="26">
        <f t="shared" si="62"/>
        <v>0</v>
      </c>
      <c r="K144" s="26">
        <f t="shared" si="63"/>
        <v>0</v>
      </c>
      <c r="M144" s="26">
        <f t="shared" si="64"/>
        <v>0</v>
      </c>
      <c r="O144" s="27">
        <f t="shared" si="65"/>
        <v>0</v>
      </c>
      <c r="P144" s="12"/>
    </row>
    <row r="145" spans="1:16">
      <c r="A145" s="45"/>
      <c r="B145" s="52"/>
      <c r="C145" s="46"/>
      <c r="D145" s="58"/>
      <c r="E145" s="28">
        <f t="shared" si="60"/>
        <v>0</v>
      </c>
      <c r="F145" s="48"/>
      <c r="G145" s="28">
        <f t="shared" si="61"/>
        <v>0</v>
      </c>
      <c r="H145" s="49"/>
      <c r="I145" s="28">
        <f t="shared" si="62"/>
        <v>0</v>
      </c>
      <c r="J145" s="49"/>
      <c r="K145" s="28">
        <f t="shared" si="63"/>
        <v>0</v>
      </c>
      <c r="L145" s="49"/>
      <c r="M145" s="28">
        <f t="shared" si="64"/>
        <v>0</v>
      </c>
      <c r="N145" s="49"/>
      <c r="O145" s="29">
        <f t="shared" si="65"/>
        <v>0</v>
      </c>
      <c r="P145" s="12"/>
    </row>
    <row r="146" spans="1:16">
      <c r="A146" s="30"/>
      <c r="B146" s="32"/>
      <c r="C146" s="31"/>
      <c r="D146" s="59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12"/>
    </row>
    <row r="147" spans="1:16">
      <c r="A147" s="13" t="s">
        <v>3</v>
      </c>
      <c r="B147" s="15"/>
      <c r="C147" s="14"/>
      <c r="D147" s="55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7"/>
      <c r="P147" s="12"/>
    </row>
    <row r="148" spans="1:16">
      <c r="A148" s="18" t="s">
        <v>1</v>
      </c>
      <c r="B148" s="15" t="s">
        <v>4</v>
      </c>
      <c r="C148" s="85" t="s">
        <v>6</v>
      </c>
      <c r="D148" s="85"/>
      <c r="E148" s="16" t="s">
        <v>5</v>
      </c>
      <c r="F148" s="16" t="s">
        <v>13</v>
      </c>
      <c r="G148" s="16" t="s">
        <v>5</v>
      </c>
      <c r="H148" s="16" t="s">
        <v>7</v>
      </c>
      <c r="I148" s="16" t="s">
        <v>5</v>
      </c>
      <c r="J148" s="16" t="s">
        <v>8</v>
      </c>
      <c r="K148" s="16" t="s">
        <v>5</v>
      </c>
      <c r="L148" s="16" t="s">
        <v>9</v>
      </c>
      <c r="M148" s="16" t="s">
        <v>5</v>
      </c>
      <c r="N148" s="16" t="s">
        <v>10</v>
      </c>
      <c r="O148" s="17" t="s">
        <v>5</v>
      </c>
      <c r="P148" s="12"/>
    </row>
    <row r="149" spans="1:16">
      <c r="A149" s="19"/>
      <c r="B149" s="21"/>
      <c r="C149" s="20" t="s">
        <v>11</v>
      </c>
      <c r="D149" s="56" t="s">
        <v>12</v>
      </c>
      <c r="E149" s="22">
        <f>LARGE(E150:E157,1)+LARGE(E150:E157,2)+LARGE(E150:E157,3)</f>
        <v>0</v>
      </c>
      <c r="F149" s="23" t="s">
        <v>12</v>
      </c>
      <c r="G149" s="22">
        <f>LARGE(G150:G157,1)+LARGE(G150:G157,2)+LARGE(G150:G157,3)</f>
        <v>0</v>
      </c>
      <c r="H149" s="23" t="s">
        <v>0</v>
      </c>
      <c r="I149" s="22">
        <f>LARGE(I150:I157,1)+LARGE(I150:I157,2)+LARGE(I150:I157,3)</f>
        <v>0</v>
      </c>
      <c r="J149" s="23" t="s">
        <v>0</v>
      </c>
      <c r="K149" s="22">
        <f>LARGE(K150:K157,1)+LARGE(K150:K157,2)+LARGE(K150:K157,3)</f>
        <v>0</v>
      </c>
      <c r="L149" s="23" t="s">
        <v>0</v>
      </c>
      <c r="M149" s="22">
        <f>LARGE(M150:M157,1)+LARGE(M150:M157,2)+LARGE(M150:M157,3)</f>
        <v>0</v>
      </c>
      <c r="N149" s="23" t="s">
        <v>0</v>
      </c>
      <c r="O149" s="24">
        <f>LARGE(O150:O157,1)+LARGE(O150:O157,2)+LARGE(O150:O157,3)</f>
        <v>0</v>
      </c>
      <c r="P149" s="25"/>
    </row>
    <row r="150" spans="1:16">
      <c r="A150" s="44"/>
      <c r="E150" s="26">
        <f>IF(AND((60*C150+D150)&gt;0,(60*C150+D150)&lt;201),INT(0.3179301*POWER(ABS(60*C150+D150-201.77),1.85)+0.5),0)</f>
        <v>0</v>
      </c>
      <c r="F150" s="47"/>
      <c r="G150" s="26">
        <f>IF(AND(F150&gt;0,F150&lt;18),INT(26.81044*POWER(ABS(F150-18.04),1.92)+0.5),0)</f>
        <v>0</v>
      </c>
      <c r="I150" s="26">
        <f>IF(H150&gt;100,INT(9.629087*POWER(ABS(H150-100),1.05)+0.5),0)</f>
        <v>0</v>
      </c>
      <c r="K150" s="26">
        <f>IF(J150&gt;300,INT(5.459439*POWER(ABS(J150-300),0.9)+0.5),0)</f>
        <v>0</v>
      </c>
      <c r="M150" s="26">
        <f>IF(L150&gt;500,INT(3.8712164*POWER(ABS(L150-500),0.8)+0.5),0)</f>
        <v>0</v>
      </c>
      <c r="O150" s="34">
        <f>IF(N150&gt;1230,INT(1.2086984*POWER(ABS(N150-1230),0.8)+0.5),0)</f>
        <v>0</v>
      </c>
      <c r="P150" s="12"/>
    </row>
    <row r="151" spans="1:16">
      <c r="A151" s="44"/>
      <c r="E151" s="26">
        <f t="shared" ref="E151:E157" si="66">IF(AND((60*C151+D151)&gt;0,(60*C151+D151)&lt;201),INT(0.3179301*POWER(ABS(60*C151+D151-201.77),1.85)+0.5),0)</f>
        <v>0</v>
      </c>
      <c r="F151" s="47"/>
      <c r="G151" s="26">
        <f t="shared" ref="G151:G157" si="67">IF(AND(F151&gt;0,F151&lt;18),INT(26.81044*POWER(ABS(F151-18.04),1.92)+0.5),0)</f>
        <v>0</v>
      </c>
      <c r="I151" s="26">
        <f t="shared" ref="I151:I157" si="68">IF(H151&gt;100,INT(9.629087*POWER(ABS(H151-100),1.05)+0.5),0)</f>
        <v>0</v>
      </c>
      <c r="K151" s="26">
        <f t="shared" ref="K151:K157" si="69">IF(J151&gt;300,INT(5.459439*POWER(ABS(J151-300),0.9)+0.5),0)</f>
        <v>0</v>
      </c>
      <c r="M151" s="26">
        <f t="shared" ref="M151:M157" si="70">IF(L151&gt;500,INT(3.8712164*POWER(ABS(L151-500),0.8)+0.5),0)</f>
        <v>0</v>
      </c>
      <c r="O151" s="27">
        <f t="shared" ref="O151:O157" si="71">IF(N151&gt;1230,INT(1.2086984*POWER(ABS(N151-1230),0.8)+0.5),0)</f>
        <v>0</v>
      </c>
      <c r="P151" s="12"/>
    </row>
    <row r="152" spans="1:16">
      <c r="A152" s="44"/>
      <c r="E152" s="26">
        <f t="shared" ref="E152" si="72">IF(AND((60*C152+D152)&gt;0,(60*C152+D152)&lt;201),INT(0.3179301*POWER(ABS(60*C152+D152-201.77),1.85)+0.5),0)</f>
        <v>0</v>
      </c>
      <c r="F152" s="47"/>
      <c r="G152" s="26">
        <f t="shared" ref="G152" si="73">IF(AND(F152&gt;0,F152&lt;18),INT(26.81044*POWER(ABS(F152-18.04),1.92)+0.5),0)</f>
        <v>0</v>
      </c>
      <c r="I152" s="26">
        <f t="shared" ref="I152" si="74">IF(H152&gt;100,INT(9.629087*POWER(ABS(H152-100),1.05)+0.5),0)</f>
        <v>0</v>
      </c>
      <c r="K152" s="26">
        <f t="shared" ref="K152" si="75">IF(J152&gt;300,INT(5.459439*POWER(ABS(J152-300),0.9)+0.5),0)</f>
        <v>0</v>
      </c>
      <c r="M152" s="26">
        <f t="shared" ref="M152" si="76">IF(L152&gt;500,INT(3.8712164*POWER(ABS(L152-500),0.8)+0.5),0)</f>
        <v>0</v>
      </c>
      <c r="O152" s="27">
        <f t="shared" ref="O152" si="77">IF(N152&gt;1230,INT(1.2086984*POWER(ABS(N152-1230),0.8)+0.5),0)</f>
        <v>0</v>
      </c>
      <c r="P152" s="12"/>
    </row>
    <row r="153" spans="1:16">
      <c r="A153" s="44"/>
      <c r="E153" s="26">
        <f t="shared" si="66"/>
        <v>0</v>
      </c>
      <c r="F153" s="47"/>
      <c r="G153" s="26">
        <f t="shared" si="67"/>
        <v>0</v>
      </c>
      <c r="I153" s="26">
        <f t="shared" si="68"/>
        <v>0</v>
      </c>
      <c r="K153" s="26">
        <f t="shared" si="69"/>
        <v>0</v>
      </c>
      <c r="M153" s="26">
        <f t="shared" si="70"/>
        <v>0</v>
      </c>
      <c r="O153" s="27">
        <f t="shared" si="71"/>
        <v>0</v>
      </c>
      <c r="P153" s="12"/>
    </row>
    <row r="154" spans="1:16">
      <c r="A154" s="44"/>
      <c r="E154" s="26">
        <f t="shared" si="66"/>
        <v>0</v>
      </c>
      <c r="F154" s="47"/>
      <c r="G154" s="26">
        <f t="shared" si="67"/>
        <v>0</v>
      </c>
      <c r="I154" s="26">
        <f t="shared" si="68"/>
        <v>0</v>
      </c>
      <c r="K154" s="26">
        <f t="shared" si="69"/>
        <v>0</v>
      </c>
      <c r="M154" s="26">
        <f t="shared" si="70"/>
        <v>0</v>
      </c>
      <c r="O154" s="27">
        <f t="shared" si="71"/>
        <v>0</v>
      </c>
      <c r="P154" s="12"/>
    </row>
    <row r="155" spans="1:16">
      <c r="A155" s="44"/>
      <c r="E155" s="26">
        <f t="shared" si="66"/>
        <v>0</v>
      </c>
      <c r="F155" s="47"/>
      <c r="G155" s="26">
        <f t="shared" si="67"/>
        <v>0</v>
      </c>
      <c r="I155" s="26">
        <f t="shared" si="68"/>
        <v>0</v>
      </c>
      <c r="K155" s="26">
        <f t="shared" si="69"/>
        <v>0</v>
      </c>
      <c r="M155" s="26">
        <f t="shared" si="70"/>
        <v>0</v>
      </c>
      <c r="O155" s="27">
        <f t="shared" si="71"/>
        <v>0</v>
      </c>
      <c r="P155" s="12"/>
    </row>
    <row r="156" spans="1:16">
      <c r="A156" s="44"/>
      <c r="E156" s="26">
        <f t="shared" si="66"/>
        <v>0</v>
      </c>
      <c r="F156" s="47"/>
      <c r="G156" s="26">
        <f t="shared" si="67"/>
        <v>0</v>
      </c>
      <c r="I156" s="26">
        <f t="shared" si="68"/>
        <v>0</v>
      </c>
      <c r="K156" s="26">
        <f t="shared" si="69"/>
        <v>0</v>
      </c>
      <c r="M156" s="26">
        <f t="shared" si="70"/>
        <v>0</v>
      </c>
      <c r="O156" s="27">
        <f t="shared" si="71"/>
        <v>0</v>
      </c>
      <c r="P156" s="12"/>
    </row>
    <row r="157" spans="1:16">
      <c r="A157" s="45"/>
      <c r="B157" s="52"/>
      <c r="C157" s="46"/>
      <c r="D157" s="58"/>
      <c r="E157" s="28">
        <f t="shared" si="66"/>
        <v>0</v>
      </c>
      <c r="F157" s="48"/>
      <c r="G157" s="28">
        <f t="shared" si="67"/>
        <v>0</v>
      </c>
      <c r="H157" s="49"/>
      <c r="I157" s="28">
        <f t="shared" si="68"/>
        <v>0</v>
      </c>
      <c r="J157" s="49"/>
      <c r="K157" s="28">
        <f t="shared" si="69"/>
        <v>0</v>
      </c>
      <c r="L157" s="49"/>
      <c r="M157" s="28">
        <f t="shared" si="70"/>
        <v>0</v>
      </c>
      <c r="N157" s="49"/>
      <c r="O157" s="29">
        <f t="shared" si="71"/>
        <v>0</v>
      </c>
      <c r="P157" s="12"/>
    </row>
    <row r="158" spans="1:16">
      <c r="A158" s="30"/>
      <c r="B158" s="32"/>
      <c r="C158" s="31"/>
      <c r="D158" s="59"/>
      <c r="E158" s="33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2"/>
    </row>
    <row r="159" spans="1:16">
      <c r="A159" s="13" t="s">
        <v>15</v>
      </c>
      <c r="B159" s="15"/>
      <c r="C159" s="85" t="s">
        <v>16</v>
      </c>
      <c r="D159" s="85"/>
      <c r="E159" s="35" t="s">
        <v>5</v>
      </c>
      <c r="F159" s="16"/>
      <c r="G159" s="16"/>
      <c r="H159" s="16"/>
      <c r="I159" s="16"/>
      <c r="J159" s="16"/>
      <c r="K159" s="16"/>
      <c r="L159" s="36" t="s">
        <v>17</v>
      </c>
      <c r="M159" s="16"/>
      <c r="N159" s="16"/>
      <c r="O159" s="16"/>
      <c r="P159" s="37">
        <f>P160+P161+E161</f>
        <v>0</v>
      </c>
    </row>
    <row r="160" spans="1:16">
      <c r="A160" s="18"/>
      <c r="B160" s="15"/>
      <c r="C160" s="38" t="s">
        <v>11</v>
      </c>
      <c r="D160" s="60" t="s">
        <v>12</v>
      </c>
      <c r="E160" s="17"/>
      <c r="F160" s="16"/>
      <c r="G160" s="16"/>
      <c r="H160" s="16"/>
      <c r="I160" s="16"/>
      <c r="J160" s="16"/>
      <c r="K160" s="16"/>
      <c r="L160" s="36" t="s">
        <v>18</v>
      </c>
      <c r="M160" s="16"/>
      <c r="N160" s="16"/>
      <c r="O160" s="16"/>
      <c r="P160" s="37">
        <f>E137+G137+I137+K137+M137+O137</f>
        <v>0</v>
      </c>
    </row>
    <row r="161" spans="1:16" ht="13.5" thickBot="1">
      <c r="A161" s="39"/>
      <c r="B161" s="53"/>
      <c r="C161" s="50"/>
      <c r="D161" s="61"/>
      <c r="E161" s="40">
        <f>IF(AND((60*C161+D161)&gt;0,(60*C161+D161)&lt;242),INT(1.620772896*POWER(ABS(60*C161+D161-242.76),1.81)),0)</f>
        <v>0</v>
      </c>
      <c r="F161" s="41"/>
      <c r="G161" s="41"/>
      <c r="H161" s="41"/>
      <c r="I161" s="41"/>
      <c r="J161" s="41"/>
      <c r="K161" s="41"/>
      <c r="L161" s="42" t="s">
        <v>19</v>
      </c>
      <c r="M161" s="41"/>
      <c r="N161" s="41"/>
      <c r="O161" s="41"/>
      <c r="P161" s="43">
        <f>E149+G149+I149+K149+M149+O149</f>
        <v>0</v>
      </c>
    </row>
    <row r="165" spans="1:16" ht="13.5" thickBot="1"/>
    <row r="166" spans="1:16" ht="18">
      <c r="A166" s="51" t="s">
        <v>14</v>
      </c>
      <c r="B166" s="86"/>
      <c r="C166" s="86"/>
      <c r="D166" s="86"/>
      <c r="E166" s="86"/>
      <c r="F166" s="86"/>
      <c r="G166" s="86"/>
      <c r="H166" s="86"/>
      <c r="I166" s="6"/>
      <c r="J166" s="6"/>
      <c r="K166" s="6"/>
      <c r="L166" s="6"/>
      <c r="M166" s="6"/>
      <c r="N166" s="6"/>
      <c r="O166" s="6"/>
      <c r="P166" s="7"/>
    </row>
    <row r="167" spans="1:16">
      <c r="A167" s="8"/>
      <c r="B167" s="10"/>
      <c r="C167" s="9"/>
      <c r="D167" s="54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2"/>
    </row>
    <row r="168" spans="1:16">
      <c r="A168" s="13" t="s">
        <v>2</v>
      </c>
      <c r="B168" s="15"/>
      <c r="C168" s="14"/>
      <c r="D168" s="55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7"/>
      <c r="P168" s="12"/>
    </row>
    <row r="169" spans="1:16">
      <c r="A169" s="18" t="s">
        <v>1</v>
      </c>
      <c r="B169" s="15" t="s">
        <v>4</v>
      </c>
      <c r="C169" s="85" t="s">
        <v>6</v>
      </c>
      <c r="D169" s="85"/>
      <c r="E169" s="16" t="s">
        <v>5</v>
      </c>
      <c r="F169" s="16" t="s">
        <v>13</v>
      </c>
      <c r="G169" s="16" t="s">
        <v>5</v>
      </c>
      <c r="H169" s="16" t="s">
        <v>7</v>
      </c>
      <c r="I169" s="16" t="s">
        <v>5</v>
      </c>
      <c r="J169" s="16" t="s">
        <v>8</v>
      </c>
      <c r="K169" s="16" t="s">
        <v>5</v>
      </c>
      <c r="L169" s="16" t="s">
        <v>9</v>
      </c>
      <c r="M169" s="16" t="s">
        <v>5</v>
      </c>
      <c r="N169" s="16" t="s">
        <v>10</v>
      </c>
      <c r="O169" s="17" t="s">
        <v>5</v>
      </c>
      <c r="P169" s="12"/>
    </row>
    <row r="170" spans="1:16">
      <c r="A170" s="19"/>
      <c r="B170" s="21"/>
      <c r="C170" s="20" t="s">
        <v>11</v>
      </c>
      <c r="D170" s="56" t="s">
        <v>12</v>
      </c>
      <c r="E170" s="22">
        <f>LARGE(E171:E178,1)+LARGE(E171:E178,2)+LARGE(E171:E178,3)</f>
        <v>0</v>
      </c>
      <c r="F170" s="23" t="s">
        <v>12</v>
      </c>
      <c r="G170" s="22">
        <f>LARGE(G171:G178,1)+LARGE(G171:G178,2)+LARGE(G171:G178,3)</f>
        <v>0</v>
      </c>
      <c r="H170" s="23" t="s">
        <v>0</v>
      </c>
      <c r="I170" s="22">
        <f>LARGE(I171:I178,1)+LARGE(I171:I178,2)+LARGE(I171:I178,3)</f>
        <v>0</v>
      </c>
      <c r="J170" s="23" t="s">
        <v>0</v>
      </c>
      <c r="K170" s="22">
        <f>LARGE(K171:K178,1)+LARGE(K171:K178,2)+LARGE(K171:K178,3)</f>
        <v>0</v>
      </c>
      <c r="L170" s="23" t="s">
        <v>0</v>
      </c>
      <c r="M170" s="22">
        <f>LARGE(M171:M178,1)+LARGE(M171:M178,2)+LARGE(M171:M178,3)</f>
        <v>0</v>
      </c>
      <c r="N170" s="23" t="s">
        <v>0</v>
      </c>
      <c r="O170" s="24">
        <f>LARGE(O171:O178,1)+LARGE(O171:O178,2)+LARGE(O171:O178,3)</f>
        <v>0</v>
      </c>
      <c r="P170" s="25"/>
    </row>
    <row r="171" spans="1:16">
      <c r="A171" s="44"/>
      <c r="E171" s="26">
        <f>IF(AND((60*C171+D171)&gt;0,(60*C171+D171)&lt;211),INT(0.31793*POWER(ABS(60*C171+D171-211.77),1.85)+0.5),0)</f>
        <v>0</v>
      </c>
      <c r="F171" s="47"/>
      <c r="G171" s="26">
        <f>IF(AND(F171&gt;0,F171&lt;18.5),INT(27.75955*POWER(ABS(F171-18.53),1.92)+0.5),0)</f>
        <v>0</v>
      </c>
      <c r="I171" s="26">
        <f>IF(H171&gt;100,INT(42.84872*POWER(ABS(H171-100),0.75)+0.5),0)</f>
        <v>0</v>
      </c>
      <c r="K171" s="26">
        <f>IF(J171&gt;250,INT(2.482473*POWER(ABS(J171-250),1.05)+0.5),0)</f>
        <v>0</v>
      </c>
      <c r="M171" s="26">
        <f>IF(L171&gt;400,INT(4.4247407*POWER(ABS(L171-400),0.8)+0.5),0)</f>
        <v>0</v>
      </c>
      <c r="O171" s="27">
        <f>IF(N171&gt;800,INT(0.544767314*POWER(ABS(N171-800),0.92)+0.5),0)</f>
        <v>0</v>
      </c>
      <c r="P171" s="12"/>
    </row>
    <row r="172" spans="1:16">
      <c r="A172" s="44"/>
      <c r="E172" s="26">
        <f t="shared" ref="E172:E178" si="78">IF(AND((60*C172+D172)&gt;0,(60*C172+D172)&lt;211),INT(0.31793*POWER(ABS(60*C172+D172-211.77),1.85)+0.5),0)</f>
        <v>0</v>
      </c>
      <c r="F172" s="47"/>
      <c r="G172" s="26">
        <f t="shared" ref="G172:G178" si="79">IF(AND(F172&gt;0,F172&lt;18.5),INT(27.75955*POWER(ABS(F172-18.53),1.92)+0.5),0)</f>
        <v>0</v>
      </c>
      <c r="I172" s="26">
        <f t="shared" ref="I172:I178" si="80">IF(H172&gt;100,INT(42.84872*POWER(ABS(H172-100),0.75)+0.5),0)</f>
        <v>0</v>
      </c>
      <c r="K172" s="26">
        <f t="shared" ref="K172:K178" si="81">IF(J172&gt;250,INT(2.482473*POWER(ABS(J172-250),1.05)+0.5),0)</f>
        <v>0</v>
      </c>
      <c r="M172" s="26">
        <f t="shared" ref="M172:M178" si="82">IF(L172&gt;400,INT(4.4247407*POWER(ABS(L172-400),0.8)+0.5),0)</f>
        <v>0</v>
      </c>
      <c r="O172" s="27">
        <f t="shared" ref="O172:O178" si="83">IF(N172&gt;800,INT(0.544767314*POWER(ABS(N172-800),0.92)+0.5),0)</f>
        <v>0</v>
      </c>
      <c r="P172" s="12"/>
    </row>
    <row r="173" spans="1:16">
      <c r="A173" s="44"/>
      <c r="E173" s="26">
        <f t="shared" si="78"/>
        <v>0</v>
      </c>
      <c r="F173" s="47"/>
      <c r="G173" s="26">
        <f t="shared" si="79"/>
        <v>0</v>
      </c>
      <c r="I173" s="26">
        <f t="shared" si="80"/>
        <v>0</v>
      </c>
      <c r="K173" s="26">
        <f t="shared" si="81"/>
        <v>0</v>
      </c>
      <c r="M173" s="26">
        <f t="shared" si="82"/>
        <v>0</v>
      </c>
      <c r="O173" s="27">
        <f t="shared" si="83"/>
        <v>0</v>
      </c>
      <c r="P173" s="12"/>
    </row>
    <row r="174" spans="1:16">
      <c r="A174" s="44"/>
      <c r="E174" s="26">
        <f t="shared" ref="E174" si="84">IF(AND((60*C174+D174)&gt;0,(60*C174+D174)&lt;211),INT(0.31793*POWER(ABS(60*C174+D174-211.77),1.85)+0.5),0)</f>
        <v>0</v>
      </c>
      <c r="F174" s="47"/>
      <c r="G174" s="26">
        <f t="shared" ref="G174" si="85">IF(AND(F174&gt;0,F174&lt;18.5),INT(27.75955*POWER(ABS(F174-18.53),1.92)+0.5),0)</f>
        <v>0</v>
      </c>
      <c r="I174" s="26">
        <f t="shared" ref="I174" si="86">IF(H174&gt;100,INT(42.84872*POWER(ABS(H174-100),0.75)+0.5),0)</f>
        <v>0</v>
      </c>
      <c r="K174" s="26">
        <f t="shared" ref="K174" si="87">IF(J174&gt;250,INT(2.482473*POWER(ABS(J174-250),1.05)+0.5),0)</f>
        <v>0</v>
      </c>
      <c r="M174" s="26">
        <f t="shared" ref="M174" si="88">IF(L174&gt;400,INT(4.4247407*POWER(ABS(L174-400),0.8)+0.5),0)</f>
        <v>0</v>
      </c>
      <c r="O174" s="27">
        <f t="shared" ref="O174" si="89">IF(N174&gt;800,INT(0.544767314*POWER(ABS(N174-800),0.92)+0.5),0)</f>
        <v>0</v>
      </c>
      <c r="P174" s="12"/>
    </row>
    <row r="175" spans="1:16">
      <c r="A175" s="44"/>
      <c r="E175" s="26">
        <f t="shared" si="78"/>
        <v>0</v>
      </c>
      <c r="F175" s="47"/>
      <c r="G175" s="26">
        <f t="shared" si="79"/>
        <v>0</v>
      </c>
      <c r="I175" s="26">
        <f t="shared" si="80"/>
        <v>0</v>
      </c>
      <c r="K175" s="26">
        <f t="shared" si="81"/>
        <v>0</v>
      </c>
      <c r="M175" s="26">
        <f t="shared" si="82"/>
        <v>0</v>
      </c>
      <c r="O175" s="27">
        <f t="shared" si="83"/>
        <v>0</v>
      </c>
      <c r="P175" s="12"/>
    </row>
    <row r="176" spans="1:16">
      <c r="A176" s="44"/>
      <c r="E176" s="26">
        <f t="shared" si="78"/>
        <v>0</v>
      </c>
      <c r="F176" s="47"/>
      <c r="G176" s="26">
        <f t="shared" si="79"/>
        <v>0</v>
      </c>
      <c r="I176" s="26">
        <f t="shared" si="80"/>
        <v>0</v>
      </c>
      <c r="K176" s="26">
        <f t="shared" si="81"/>
        <v>0</v>
      </c>
      <c r="M176" s="26">
        <f t="shared" si="82"/>
        <v>0</v>
      </c>
      <c r="O176" s="27">
        <f t="shared" si="83"/>
        <v>0</v>
      </c>
      <c r="P176" s="12"/>
    </row>
    <row r="177" spans="1:16">
      <c r="A177" s="44"/>
      <c r="E177" s="26">
        <f t="shared" si="78"/>
        <v>0</v>
      </c>
      <c r="F177" s="47"/>
      <c r="G177" s="26">
        <f t="shared" si="79"/>
        <v>0</v>
      </c>
      <c r="I177" s="26">
        <f t="shared" si="80"/>
        <v>0</v>
      </c>
      <c r="K177" s="26">
        <f t="shared" si="81"/>
        <v>0</v>
      </c>
      <c r="M177" s="26">
        <f t="shared" si="82"/>
        <v>0</v>
      </c>
      <c r="O177" s="27">
        <f t="shared" si="83"/>
        <v>0</v>
      </c>
      <c r="P177" s="12"/>
    </row>
    <row r="178" spans="1:16">
      <c r="A178" s="45"/>
      <c r="B178" s="52"/>
      <c r="C178" s="46"/>
      <c r="D178" s="58"/>
      <c r="E178" s="28">
        <f t="shared" si="78"/>
        <v>0</v>
      </c>
      <c r="F178" s="48"/>
      <c r="G178" s="28">
        <f t="shared" si="79"/>
        <v>0</v>
      </c>
      <c r="H178" s="49"/>
      <c r="I178" s="28">
        <f t="shared" si="80"/>
        <v>0</v>
      </c>
      <c r="J178" s="49"/>
      <c r="K178" s="28">
        <f t="shared" si="81"/>
        <v>0</v>
      </c>
      <c r="L178" s="49"/>
      <c r="M178" s="28">
        <f t="shared" si="82"/>
        <v>0</v>
      </c>
      <c r="N178" s="49"/>
      <c r="O178" s="29">
        <f t="shared" si="83"/>
        <v>0</v>
      </c>
      <c r="P178" s="12"/>
    </row>
    <row r="179" spans="1:16">
      <c r="A179" s="30"/>
      <c r="B179" s="32"/>
      <c r="C179" s="31"/>
      <c r="D179" s="59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12"/>
    </row>
    <row r="180" spans="1:16">
      <c r="A180" s="13" t="s">
        <v>3</v>
      </c>
      <c r="B180" s="15"/>
      <c r="C180" s="14"/>
      <c r="D180" s="55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7"/>
      <c r="P180" s="12"/>
    </row>
    <row r="181" spans="1:16">
      <c r="A181" s="18" t="s">
        <v>1</v>
      </c>
      <c r="B181" s="15" t="s">
        <v>4</v>
      </c>
      <c r="C181" s="85" t="s">
        <v>6</v>
      </c>
      <c r="D181" s="85"/>
      <c r="E181" s="16" t="s">
        <v>5</v>
      </c>
      <c r="F181" s="16" t="s">
        <v>13</v>
      </c>
      <c r="G181" s="16" t="s">
        <v>5</v>
      </c>
      <c r="H181" s="16" t="s">
        <v>7</v>
      </c>
      <c r="I181" s="16" t="s">
        <v>5</v>
      </c>
      <c r="J181" s="16" t="s">
        <v>8</v>
      </c>
      <c r="K181" s="16" t="s">
        <v>5</v>
      </c>
      <c r="L181" s="16" t="s">
        <v>9</v>
      </c>
      <c r="M181" s="16" t="s">
        <v>5</v>
      </c>
      <c r="N181" s="16" t="s">
        <v>10</v>
      </c>
      <c r="O181" s="17" t="s">
        <v>5</v>
      </c>
      <c r="P181" s="12"/>
    </row>
    <row r="182" spans="1:16">
      <c r="A182" s="19"/>
      <c r="B182" s="21"/>
      <c r="C182" s="20" t="s">
        <v>11</v>
      </c>
      <c r="D182" s="56" t="s">
        <v>12</v>
      </c>
      <c r="E182" s="22">
        <f>LARGE(E183:E190,1)+LARGE(E183:E190,2)+LARGE(E183:E190,3)</f>
        <v>0</v>
      </c>
      <c r="F182" s="23" t="s">
        <v>12</v>
      </c>
      <c r="G182" s="22">
        <f>LARGE(G183:G190,1)+LARGE(G183:G190,2)+LARGE(G183:G190,3)</f>
        <v>0</v>
      </c>
      <c r="H182" s="23" t="s">
        <v>0</v>
      </c>
      <c r="I182" s="22">
        <f>LARGE(I183:I190,1)+LARGE(I183:I190,2)+LARGE(I183:I190,3)</f>
        <v>0</v>
      </c>
      <c r="J182" s="23" t="s">
        <v>0</v>
      </c>
      <c r="K182" s="22">
        <f>LARGE(K183:K190,1)+LARGE(K183:K190,2)+LARGE(K183:K190,3)</f>
        <v>0</v>
      </c>
      <c r="L182" s="23" t="s">
        <v>0</v>
      </c>
      <c r="M182" s="22">
        <f>LARGE(M183:M190,1)+LARGE(M183:M190,2)+LARGE(M183:M190,3)</f>
        <v>0</v>
      </c>
      <c r="N182" s="23" t="s">
        <v>0</v>
      </c>
      <c r="O182" s="24">
        <f>LARGE(O183:O190,1)+LARGE(O183:O190,2)+LARGE(O183:O190,3)</f>
        <v>0</v>
      </c>
      <c r="P182" s="25"/>
    </row>
    <row r="183" spans="1:16">
      <c r="A183" s="44"/>
      <c r="E183" s="26">
        <f>IF(AND((60*C183+D183)&gt;0,(60*C183+D183)&lt;201),INT(0.3179301*POWER(ABS(60*C183+D183-201.77),1.85)+0.5),0)</f>
        <v>0</v>
      </c>
      <c r="F183" s="47"/>
      <c r="G183" s="26">
        <f>IF(AND(F183&gt;0,F183&lt;18),INT(26.81044*POWER(ABS(F183-18.04),1.92)+0.5),0)</f>
        <v>0</v>
      </c>
      <c r="I183" s="26">
        <f>IF(H183&gt;100,INT(9.629087*POWER(ABS(H183-100),1.05)+0.5),0)</f>
        <v>0</v>
      </c>
      <c r="K183" s="26">
        <f>IF(J183&gt;300,INT(5.459439*POWER(ABS(J183-300),0.9)+0.5),0)</f>
        <v>0</v>
      </c>
      <c r="M183" s="26">
        <f>IF(L183&gt;500,INT(3.8712164*POWER(ABS(L183-500),0.8)+0.5),0)</f>
        <v>0</v>
      </c>
      <c r="O183" s="34">
        <f>IF(N183&gt;1230,INT(1.2086984*POWER(ABS(N183-1230),0.8)+0.5),0)</f>
        <v>0</v>
      </c>
      <c r="P183" s="12"/>
    </row>
    <row r="184" spans="1:16">
      <c r="A184" s="44"/>
      <c r="E184" s="26">
        <f t="shared" ref="E184:E190" si="90">IF(AND((60*C184+D184)&gt;0,(60*C184+D184)&lt;201),INT(0.3179301*POWER(ABS(60*C184+D184-201.77),1.85)+0.5),0)</f>
        <v>0</v>
      </c>
      <c r="F184" s="47"/>
      <c r="G184" s="26">
        <f t="shared" ref="G184:G190" si="91">IF(AND(F184&gt;0,F184&lt;18),INT(26.81044*POWER(ABS(F184-18.04),1.92)+0.5),0)</f>
        <v>0</v>
      </c>
      <c r="I184" s="26">
        <f t="shared" ref="I184:I190" si="92">IF(H184&gt;100,INT(9.629087*POWER(ABS(H184-100),1.05)+0.5),0)</f>
        <v>0</v>
      </c>
      <c r="K184" s="26">
        <f t="shared" ref="K184:K190" si="93">IF(J184&gt;300,INT(5.459439*POWER(ABS(J184-300),0.9)+0.5),0)</f>
        <v>0</v>
      </c>
      <c r="M184" s="26">
        <f t="shared" ref="M184:M190" si="94">IF(L184&gt;500,INT(3.8712164*POWER(ABS(L184-500),0.8)+0.5),0)</f>
        <v>0</v>
      </c>
      <c r="O184" s="27">
        <f t="shared" ref="O184:O190" si="95">IF(N184&gt;1230,INT(1.2086984*POWER(ABS(N184-1230),0.8)+0.5),0)</f>
        <v>0</v>
      </c>
      <c r="P184" s="12"/>
    </row>
    <row r="185" spans="1:16">
      <c r="A185" s="44"/>
      <c r="E185" s="26">
        <f t="shared" ref="E185:E186" si="96">IF(AND((60*C185+D185)&gt;0,(60*C185+D185)&lt;201),INT(0.3179301*POWER(ABS(60*C185+D185-201.77),1.85)+0.5),0)</f>
        <v>0</v>
      </c>
      <c r="F185" s="47"/>
      <c r="G185" s="26">
        <f t="shared" ref="G185:G186" si="97">IF(AND(F185&gt;0,F185&lt;18),INT(26.81044*POWER(ABS(F185-18.04),1.92)+0.5),0)</f>
        <v>0</v>
      </c>
      <c r="I185" s="26">
        <f t="shared" ref="I185:I186" si="98">IF(H185&gt;100,INT(9.629087*POWER(ABS(H185-100),1.05)+0.5),0)</f>
        <v>0</v>
      </c>
      <c r="K185" s="26">
        <f t="shared" ref="K185:K186" si="99">IF(J185&gt;300,INT(5.459439*POWER(ABS(J185-300),0.9)+0.5),0)</f>
        <v>0</v>
      </c>
      <c r="M185" s="26">
        <f t="shared" ref="M185:M186" si="100">IF(L185&gt;500,INT(3.8712164*POWER(ABS(L185-500),0.8)+0.5),0)</f>
        <v>0</v>
      </c>
      <c r="O185" s="27">
        <f t="shared" ref="O185:O186" si="101">IF(N185&gt;1230,INT(1.2086984*POWER(ABS(N185-1230),0.8)+0.5),0)</f>
        <v>0</v>
      </c>
      <c r="P185" s="12"/>
    </row>
    <row r="186" spans="1:16">
      <c r="A186" s="44"/>
      <c r="E186" s="26">
        <f t="shared" si="96"/>
        <v>0</v>
      </c>
      <c r="F186" s="47"/>
      <c r="G186" s="26">
        <f t="shared" si="97"/>
        <v>0</v>
      </c>
      <c r="I186" s="26">
        <f t="shared" si="98"/>
        <v>0</v>
      </c>
      <c r="K186" s="26">
        <f t="shared" si="99"/>
        <v>0</v>
      </c>
      <c r="M186" s="26">
        <f t="shared" si="100"/>
        <v>0</v>
      </c>
      <c r="O186" s="27">
        <f t="shared" si="101"/>
        <v>0</v>
      </c>
      <c r="P186" s="12"/>
    </row>
    <row r="187" spans="1:16">
      <c r="A187" s="44"/>
      <c r="E187" s="26">
        <f t="shared" si="90"/>
        <v>0</v>
      </c>
      <c r="F187" s="47"/>
      <c r="G187" s="26">
        <f t="shared" si="91"/>
        <v>0</v>
      </c>
      <c r="I187" s="26">
        <f t="shared" si="92"/>
        <v>0</v>
      </c>
      <c r="K187" s="26">
        <f t="shared" si="93"/>
        <v>0</v>
      </c>
      <c r="M187" s="26">
        <f t="shared" si="94"/>
        <v>0</v>
      </c>
      <c r="O187" s="27">
        <f t="shared" si="95"/>
        <v>0</v>
      </c>
      <c r="P187" s="12"/>
    </row>
    <row r="188" spans="1:16">
      <c r="A188" s="44"/>
      <c r="E188" s="26">
        <f t="shared" si="90"/>
        <v>0</v>
      </c>
      <c r="F188" s="47"/>
      <c r="G188" s="26">
        <f t="shared" si="91"/>
        <v>0</v>
      </c>
      <c r="I188" s="26">
        <f t="shared" si="92"/>
        <v>0</v>
      </c>
      <c r="K188" s="26">
        <f t="shared" si="93"/>
        <v>0</v>
      </c>
      <c r="M188" s="26">
        <f t="shared" si="94"/>
        <v>0</v>
      </c>
      <c r="O188" s="27">
        <f t="shared" si="95"/>
        <v>0</v>
      </c>
      <c r="P188" s="12"/>
    </row>
    <row r="189" spans="1:16">
      <c r="A189" s="44"/>
      <c r="E189" s="26">
        <f t="shared" si="90"/>
        <v>0</v>
      </c>
      <c r="F189" s="47"/>
      <c r="G189" s="26">
        <f t="shared" si="91"/>
        <v>0</v>
      </c>
      <c r="I189" s="26">
        <f t="shared" si="92"/>
        <v>0</v>
      </c>
      <c r="K189" s="26">
        <f t="shared" si="93"/>
        <v>0</v>
      </c>
      <c r="M189" s="26">
        <f t="shared" si="94"/>
        <v>0</v>
      </c>
      <c r="O189" s="27">
        <f t="shared" si="95"/>
        <v>0</v>
      </c>
      <c r="P189" s="12"/>
    </row>
    <row r="190" spans="1:16">
      <c r="A190" s="45"/>
      <c r="B190" s="52"/>
      <c r="C190" s="46"/>
      <c r="D190" s="58"/>
      <c r="E190" s="28">
        <f t="shared" si="90"/>
        <v>0</v>
      </c>
      <c r="F190" s="48"/>
      <c r="G190" s="28">
        <f t="shared" si="91"/>
        <v>0</v>
      </c>
      <c r="H190" s="49"/>
      <c r="I190" s="28">
        <f t="shared" si="92"/>
        <v>0</v>
      </c>
      <c r="J190" s="49"/>
      <c r="K190" s="28">
        <f t="shared" si="93"/>
        <v>0</v>
      </c>
      <c r="L190" s="49"/>
      <c r="M190" s="28">
        <f t="shared" si="94"/>
        <v>0</v>
      </c>
      <c r="N190" s="49"/>
      <c r="O190" s="29">
        <f t="shared" si="95"/>
        <v>0</v>
      </c>
      <c r="P190" s="12"/>
    </row>
    <row r="191" spans="1:16">
      <c r="A191" s="30"/>
      <c r="B191" s="32"/>
      <c r="C191" s="31"/>
      <c r="D191" s="59"/>
      <c r="E191" s="33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2"/>
    </row>
    <row r="192" spans="1:16">
      <c r="A192" s="13" t="s">
        <v>15</v>
      </c>
      <c r="B192" s="15"/>
      <c r="C192" s="85" t="s">
        <v>16</v>
      </c>
      <c r="D192" s="85"/>
      <c r="E192" s="35" t="s">
        <v>5</v>
      </c>
      <c r="F192" s="16"/>
      <c r="G192" s="16"/>
      <c r="H192" s="16"/>
      <c r="I192" s="16"/>
      <c r="J192" s="16"/>
      <c r="K192" s="16"/>
      <c r="L192" s="36" t="s">
        <v>17</v>
      </c>
      <c r="M192" s="16"/>
      <c r="N192" s="16"/>
      <c r="O192" s="16"/>
      <c r="P192" s="37">
        <f>P193+P194+E194</f>
        <v>0</v>
      </c>
    </row>
    <row r="193" spans="1:16">
      <c r="A193" s="18"/>
      <c r="B193" s="15"/>
      <c r="C193" s="38" t="s">
        <v>11</v>
      </c>
      <c r="D193" s="60" t="s">
        <v>12</v>
      </c>
      <c r="E193" s="17"/>
      <c r="F193" s="16"/>
      <c r="G193" s="16"/>
      <c r="H193" s="16"/>
      <c r="I193" s="16"/>
      <c r="J193" s="16"/>
      <c r="K193" s="16"/>
      <c r="L193" s="36" t="s">
        <v>18</v>
      </c>
      <c r="M193" s="16"/>
      <c r="N193" s="16"/>
      <c r="O193" s="16"/>
      <c r="P193" s="37">
        <f>E170+G170+I170+K170+M170+O170</f>
        <v>0</v>
      </c>
    </row>
    <row r="194" spans="1:16" ht="13.5" thickBot="1">
      <c r="A194" s="39"/>
      <c r="B194" s="53"/>
      <c r="C194" s="50"/>
      <c r="D194" s="61"/>
      <c r="E194" s="40">
        <f>IF(AND((60*C194+D194)&gt;0,(60*C194+D194)&lt;242),INT(1.620772896*POWER(ABS(60*C194+D194-242.76),1.81)),0)</f>
        <v>0</v>
      </c>
      <c r="F194" s="41"/>
      <c r="G194" s="41"/>
      <c r="H194" s="41"/>
      <c r="I194" s="41"/>
      <c r="J194" s="41"/>
      <c r="K194" s="41"/>
      <c r="L194" s="42" t="s">
        <v>19</v>
      </c>
      <c r="M194" s="41"/>
      <c r="N194" s="41"/>
      <c r="O194" s="41"/>
      <c r="P194" s="43">
        <f>E182+G182+I182+K182+M182+O182</f>
        <v>0</v>
      </c>
    </row>
    <row r="198" spans="1:16" ht="13.5" thickBot="1"/>
    <row r="199" spans="1:16" ht="18">
      <c r="A199" s="51" t="s">
        <v>14</v>
      </c>
      <c r="B199" s="86"/>
      <c r="C199" s="86"/>
      <c r="D199" s="86"/>
      <c r="E199" s="86"/>
      <c r="F199" s="86"/>
      <c r="G199" s="86"/>
      <c r="H199" s="86"/>
      <c r="I199" s="6"/>
      <c r="J199" s="6"/>
      <c r="K199" s="6"/>
      <c r="L199" s="6"/>
      <c r="M199" s="6"/>
      <c r="N199" s="6"/>
      <c r="O199" s="6"/>
      <c r="P199" s="7"/>
    </row>
    <row r="200" spans="1:16">
      <c r="A200" s="8"/>
      <c r="B200" s="10"/>
      <c r="C200" s="9"/>
      <c r="D200" s="5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</row>
    <row r="201" spans="1:16">
      <c r="A201" s="13" t="s">
        <v>2</v>
      </c>
      <c r="B201" s="15"/>
      <c r="C201" s="14"/>
      <c r="D201" s="55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7"/>
      <c r="P201" s="12"/>
    </row>
    <row r="202" spans="1:16">
      <c r="A202" s="18" t="s">
        <v>1</v>
      </c>
      <c r="B202" s="15" t="s">
        <v>4</v>
      </c>
      <c r="C202" s="85" t="s">
        <v>6</v>
      </c>
      <c r="D202" s="85"/>
      <c r="E202" s="16" t="s">
        <v>5</v>
      </c>
      <c r="F202" s="16" t="s">
        <v>13</v>
      </c>
      <c r="G202" s="16" t="s">
        <v>5</v>
      </c>
      <c r="H202" s="16" t="s">
        <v>7</v>
      </c>
      <c r="I202" s="16" t="s">
        <v>5</v>
      </c>
      <c r="J202" s="16" t="s">
        <v>8</v>
      </c>
      <c r="K202" s="16" t="s">
        <v>5</v>
      </c>
      <c r="L202" s="16" t="s">
        <v>9</v>
      </c>
      <c r="M202" s="16" t="s">
        <v>5</v>
      </c>
      <c r="N202" s="16" t="s">
        <v>10</v>
      </c>
      <c r="O202" s="17" t="s">
        <v>5</v>
      </c>
      <c r="P202" s="12"/>
    </row>
    <row r="203" spans="1:16">
      <c r="A203" s="19"/>
      <c r="B203" s="21"/>
      <c r="C203" s="20" t="s">
        <v>11</v>
      </c>
      <c r="D203" s="56" t="s">
        <v>12</v>
      </c>
      <c r="E203" s="22">
        <f>LARGE(E204:E211,1)+LARGE(E204:E211,2)+LARGE(E204:E211,3)</f>
        <v>0</v>
      </c>
      <c r="F203" s="23" t="s">
        <v>12</v>
      </c>
      <c r="G203" s="22">
        <f>LARGE(G204:G211,1)+LARGE(G204:G211,2)+LARGE(G204:G211,3)</f>
        <v>0</v>
      </c>
      <c r="H203" s="23" t="s">
        <v>0</v>
      </c>
      <c r="I203" s="22">
        <f>LARGE(I204:I211,1)+LARGE(I204:I211,2)+LARGE(I204:I211,3)</f>
        <v>0</v>
      </c>
      <c r="J203" s="23" t="s">
        <v>0</v>
      </c>
      <c r="K203" s="22">
        <f>LARGE(K204:K211,1)+LARGE(K204:K211,2)+LARGE(K204:K211,3)</f>
        <v>0</v>
      </c>
      <c r="L203" s="23" t="s">
        <v>0</v>
      </c>
      <c r="M203" s="22">
        <f>LARGE(M204:M211,1)+LARGE(M204:M211,2)+LARGE(M204:M211,3)</f>
        <v>0</v>
      </c>
      <c r="N203" s="23" t="s">
        <v>0</v>
      </c>
      <c r="O203" s="24">
        <f>LARGE(O204:O211,1)+LARGE(O204:O211,2)+LARGE(O204:O211,3)</f>
        <v>0</v>
      </c>
      <c r="P203" s="25"/>
    </row>
    <row r="204" spans="1:16">
      <c r="A204" s="44"/>
      <c r="E204" s="26">
        <f>IF(AND((60*C204+D204)&gt;0,(60*C204+D204)&lt;211),INT(0.31793*POWER(ABS(60*C204+D204-211.77),1.85)+0.5),0)</f>
        <v>0</v>
      </c>
      <c r="F204" s="47"/>
      <c r="G204" s="26">
        <f>IF(AND(F204&gt;0,F204&lt;18.5),INT(27.75955*POWER(ABS(F204-18.53),1.92)+0.5),0)</f>
        <v>0</v>
      </c>
      <c r="I204" s="26">
        <f>IF(H204&gt;100,INT(42.84872*POWER(ABS(H204-100),0.75)+0.5),0)</f>
        <v>0</v>
      </c>
      <c r="K204" s="26">
        <f>IF(J204&gt;250,INT(2.482473*POWER(ABS(J204-250),1.05)+0.5),0)</f>
        <v>0</v>
      </c>
      <c r="M204" s="26">
        <f>IF(L204&gt;400,INT(4.4247407*POWER(ABS(L204-400),0.8)+0.5),0)</f>
        <v>0</v>
      </c>
      <c r="O204" s="27">
        <f>IF(N204&gt;800,INT(0.544767314*POWER(ABS(N204-800),0.92)+0.5),0)</f>
        <v>0</v>
      </c>
      <c r="P204" s="12"/>
    </row>
    <row r="205" spans="1:16">
      <c r="A205" s="44"/>
      <c r="E205" s="26">
        <f t="shared" ref="E205:E211" si="102">IF(AND((60*C205+D205)&gt;0,(60*C205+D205)&lt;211),INT(0.31793*POWER(ABS(60*C205+D205-211.77),1.85)+0.5),0)</f>
        <v>0</v>
      </c>
      <c r="F205" s="47"/>
      <c r="G205" s="26">
        <f t="shared" ref="G205:G211" si="103">IF(AND(F205&gt;0,F205&lt;18.5),INT(27.75955*POWER(ABS(F205-18.53),1.92)+0.5),0)</f>
        <v>0</v>
      </c>
      <c r="I205" s="26">
        <f t="shared" ref="I205:I211" si="104">IF(H205&gt;100,INT(42.84872*POWER(ABS(H205-100),0.75)+0.5),0)</f>
        <v>0</v>
      </c>
      <c r="K205" s="26">
        <f t="shared" ref="K205:K211" si="105">IF(J205&gt;250,INT(2.482473*POWER(ABS(J205-250),1.05)+0.5),0)</f>
        <v>0</v>
      </c>
      <c r="M205" s="26">
        <f t="shared" ref="M205:M211" si="106">IF(L205&gt;400,INT(4.4247407*POWER(ABS(L205-400),0.8)+0.5),0)</f>
        <v>0</v>
      </c>
      <c r="O205" s="27">
        <f t="shared" ref="O205:O211" si="107">IF(N205&gt;800,INT(0.544767314*POWER(ABS(N205-800),0.92)+0.5),0)</f>
        <v>0</v>
      </c>
      <c r="P205" s="12"/>
    </row>
    <row r="206" spans="1:16">
      <c r="A206" s="44"/>
      <c r="E206" s="26">
        <f t="shared" si="102"/>
        <v>0</v>
      </c>
      <c r="F206" s="47"/>
      <c r="G206" s="26">
        <f t="shared" si="103"/>
        <v>0</v>
      </c>
      <c r="I206" s="26">
        <f t="shared" si="104"/>
        <v>0</v>
      </c>
      <c r="K206" s="26">
        <f t="shared" si="105"/>
        <v>0</v>
      </c>
      <c r="M206" s="26">
        <f t="shared" si="106"/>
        <v>0</v>
      </c>
      <c r="O206" s="27">
        <f t="shared" si="107"/>
        <v>0</v>
      </c>
      <c r="P206" s="12"/>
    </row>
    <row r="207" spans="1:16">
      <c r="A207" s="44"/>
      <c r="E207" s="26">
        <f t="shared" si="102"/>
        <v>0</v>
      </c>
      <c r="F207" s="47"/>
      <c r="G207" s="26">
        <f t="shared" si="103"/>
        <v>0</v>
      </c>
      <c r="I207" s="26">
        <f t="shared" si="104"/>
        <v>0</v>
      </c>
      <c r="K207" s="26">
        <f t="shared" si="105"/>
        <v>0</v>
      </c>
      <c r="M207" s="26">
        <f t="shared" si="106"/>
        <v>0</v>
      </c>
      <c r="O207" s="27">
        <f t="shared" si="107"/>
        <v>0</v>
      </c>
      <c r="P207" s="12"/>
    </row>
    <row r="208" spans="1:16">
      <c r="A208" s="44"/>
      <c r="E208" s="26">
        <f t="shared" si="102"/>
        <v>0</v>
      </c>
      <c r="F208" s="47"/>
      <c r="G208" s="26">
        <f t="shared" si="103"/>
        <v>0</v>
      </c>
      <c r="I208" s="26">
        <f t="shared" si="104"/>
        <v>0</v>
      </c>
      <c r="K208" s="26">
        <f t="shared" si="105"/>
        <v>0</v>
      </c>
      <c r="M208" s="26">
        <f t="shared" si="106"/>
        <v>0</v>
      </c>
      <c r="O208" s="27">
        <f t="shared" si="107"/>
        <v>0</v>
      </c>
      <c r="P208" s="12"/>
    </row>
    <row r="209" spans="1:16">
      <c r="A209" s="44"/>
      <c r="E209" s="26">
        <f t="shared" si="102"/>
        <v>0</v>
      </c>
      <c r="F209" s="47"/>
      <c r="G209" s="26">
        <f t="shared" si="103"/>
        <v>0</v>
      </c>
      <c r="I209" s="26">
        <f t="shared" si="104"/>
        <v>0</v>
      </c>
      <c r="K209" s="26">
        <f t="shared" si="105"/>
        <v>0</v>
      </c>
      <c r="M209" s="26">
        <f t="shared" si="106"/>
        <v>0</v>
      </c>
      <c r="O209" s="27">
        <f t="shared" si="107"/>
        <v>0</v>
      </c>
      <c r="P209" s="12"/>
    </row>
    <row r="210" spans="1:16">
      <c r="A210" s="44"/>
      <c r="E210" s="26">
        <f t="shared" si="102"/>
        <v>0</v>
      </c>
      <c r="F210" s="47"/>
      <c r="G210" s="26">
        <f t="shared" si="103"/>
        <v>0</v>
      </c>
      <c r="I210" s="26">
        <f t="shared" si="104"/>
        <v>0</v>
      </c>
      <c r="K210" s="26">
        <f t="shared" si="105"/>
        <v>0</v>
      </c>
      <c r="M210" s="26">
        <f t="shared" si="106"/>
        <v>0</v>
      </c>
      <c r="O210" s="27">
        <f t="shared" si="107"/>
        <v>0</v>
      </c>
      <c r="P210" s="12"/>
    </row>
    <row r="211" spans="1:16">
      <c r="A211" s="45"/>
      <c r="B211" s="52"/>
      <c r="C211" s="46"/>
      <c r="D211" s="58"/>
      <c r="E211" s="28">
        <f t="shared" si="102"/>
        <v>0</v>
      </c>
      <c r="F211" s="48"/>
      <c r="G211" s="28">
        <f t="shared" si="103"/>
        <v>0</v>
      </c>
      <c r="H211" s="49"/>
      <c r="I211" s="28">
        <f t="shared" si="104"/>
        <v>0</v>
      </c>
      <c r="J211" s="49"/>
      <c r="K211" s="28">
        <f t="shared" si="105"/>
        <v>0</v>
      </c>
      <c r="L211" s="49"/>
      <c r="M211" s="28">
        <f t="shared" si="106"/>
        <v>0</v>
      </c>
      <c r="N211" s="49"/>
      <c r="O211" s="29">
        <f t="shared" si="107"/>
        <v>0</v>
      </c>
      <c r="P211" s="12"/>
    </row>
    <row r="212" spans="1:16">
      <c r="A212" s="30"/>
      <c r="B212" s="32"/>
      <c r="C212" s="31"/>
      <c r="D212" s="59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12"/>
    </row>
    <row r="213" spans="1:16">
      <c r="A213" s="13" t="s">
        <v>3</v>
      </c>
      <c r="B213" s="15"/>
      <c r="C213" s="14"/>
      <c r="D213" s="55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7"/>
      <c r="P213" s="12"/>
    </row>
    <row r="214" spans="1:16">
      <c r="A214" s="18" t="s">
        <v>1</v>
      </c>
      <c r="B214" s="15" t="s">
        <v>4</v>
      </c>
      <c r="C214" s="85" t="s">
        <v>6</v>
      </c>
      <c r="D214" s="85"/>
      <c r="E214" s="16" t="s">
        <v>5</v>
      </c>
      <c r="F214" s="16" t="s">
        <v>13</v>
      </c>
      <c r="G214" s="16" t="s">
        <v>5</v>
      </c>
      <c r="H214" s="16" t="s">
        <v>7</v>
      </c>
      <c r="I214" s="16" t="s">
        <v>5</v>
      </c>
      <c r="J214" s="16" t="s">
        <v>8</v>
      </c>
      <c r="K214" s="16" t="s">
        <v>5</v>
      </c>
      <c r="L214" s="16" t="s">
        <v>9</v>
      </c>
      <c r="M214" s="16" t="s">
        <v>5</v>
      </c>
      <c r="N214" s="16" t="s">
        <v>10</v>
      </c>
      <c r="O214" s="17" t="s">
        <v>5</v>
      </c>
      <c r="P214" s="12"/>
    </row>
    <row r="215" spans="1:16">
      <c r="A215" s="19"/>
      <c r="B215" s="21"/>
      <c r="C215" s="20" t="s">
        <v>11</v>
      </c>
      <c r="D215" s="56" t="s">
        <v>12</v>
      </c>
      <c r="E215" s="22">
        <f>LARGE(E216:E223,1)+LARGE(E216:E223,2)+LARGE(E216:E223,3)</f>
        <v>0</v>
      </c>
      <c r="F215" s="23" t="s">
        <v>12</v>
      </c>
      <c r="G215" s="22">
        <f>LARGE(G216:G223,1)+LARGE(G216:G223,2)+LARGE(G216:G223,3)</f>
        <v>0</v>
      </c>
      <c r="H215" s="23" t="s">
        <v>0</v>
      </c>
      <c r="I215" s="22">
        <f>LARGE(I216:I223,1)+LARGE(I216:I223,2)+LARGE(I216:I223,3)</f>
        <v>0</v>
      </c>
      <c r="J215" s="23" t="s">
        <v>0</v>
      </c>
      <c r="K215" s="22">
        <f>LARGE(K216:K223,1)+LARGE(K216:K223,2)+LARGE(K216:K223,3)</f>
        <v>0</v>
      </c>
      <c r="L215" s="23" t="s">
        <v>0</v>
      </c>
      <c r="M215" s="22">
        <f>LARGE(M216:M223,1)+LARGE(M216:M223,2)+LARGE(M216:M223,3)</f>
        <v>0</v>
      </c>
      <c r="N215" s="23" t="s">
        <v>0</v>
      </c>
      <c r="O215" s="24">
        <f>LARGE(O216:O223,1)+LARGE(O216:O223,2)+LARGE(O216:O223,3)</f>
        <v>0</v>
      </c>
      <c r="P215" s="25"/>
    </row>
    <row r="216" spans="1:16">
      <c r="A216" s="44"/>
      <c r="E216" s="26">
        <f>IF(AND((60*C216+D216)&gt;0,(60*C216+D216)&lt;201),INT(0.3179301*POWER(ABS(60*C216+D216-201.77),1.85)+0.5),0)</f>
        <v>0</v>
      </c>
      <c r="F216" s="47"/>
      <c r="G216" s="26">
        <f>IF(AND(F216&gt;0,F216&lt;18),INT(26.81044*POWER(ABS(F216-18.04),1.92)+0.5),0)</f>
        <v>0</v>
      </c>
      <c r="I216" s="26">
        <f>IF(H216&gt;100,INT(9.629087*POWER(ABS(H216-100),1.05)+0.5),0)</f>
        <v>0</v>
      </c>
      <c r="K216" s="26">
        <f>IF(J216&gt;300,INT(5.459439*POWER(ABS(J216-300),0.9)+0.5),0)</f>
        <v>0</v>
      </c>
      <c r="M216" s="26">
        <f>IF(L216&gt;500,INT(3.8712164*POWER(ABS(L216-500),0.8)+0.5),0)</f>
        <v>0</v>
      </c>
      <c r="O216" s="34">
        <f>IF(N216&gt;1230,INT(1.2086984*POWER(ABS(N216-1230),0.8)+0.5),0)</f>
        <v>0</v>
      </c>
      <c r="P216" s="12"/>
    </row>
    <row r="217" spans="1:16">
      <c r="A217" s="44"/>
      <c r="E217" s="26">
        <f t="shared" ref="E217:E223" si="108">IF(AND((60*C217+D217)&gt;0,(60*C217+D217)&lt;201),INT(0.3179301*POWER(ABS(60*C217+D217-201.77),1.85)+0.5),0)</f>
        <v>0</v>
      </c>
      <c r="F217" s="47"/>
      <c r="G217" s="26">
        <f t="shared" ref="G217:G223" si="109">IF(AND(F217&gt;0,F217&lt;18),INT(26.81044*POWER(ABS(F217-18.04),1.92)+0.5),0)</f>
        <v>0</v>
      </c>
      <c r="I217" s="26">
        <f t="shared" ref="I217:I223" si="110">IF(H217&gt;100,INT(9.629087*POWER(ABS(H217-100),1.05)+0.5),0)</f>
        <v>0</v>
      </c>
      <c r="K217" s="26">
        <f t="shared" ref="K217:K223" si="111">IF(J217&gt;300,INT(5.459439*POWER(ABS(J217-300),0.9)+0.5),0)</f>
        <v>0</v>
      </c>
      <c r="M217" s="26">
        <f t="shared" ref="M217:M223" si="112">IF(L217&gt;500,INT(3.8712164*POWER(ABS(L217-500),0.8)+0.5),0)</f>
        <v>0</v>
      </c>
      <c r="O217" s="27">
        <f t="shared" ref="O217:O223" si="113">IF(N217&gt;1230,INT(1.2086984*POWER(ABS(N217-1230),0.8)+0.5),0)</f>
        <v>0</v>
      </c>
      <c r="P217" s="12"/>
    </row>
    <row r="218" spans="1:16">
      <c r="A218" s="44"/>
      <c r="E218" s="26">
        <f t="shared" ref="E218" si="114">IF(AND((60*C218+D218)&gt;0,(60*C218+D218)&lt;201),INT(0.3179301*POWER(ABS(60*C218+D218-201.77),1.85)+0.5),0)</f>
        <v>0</v>
      </c>
      <c r="F218" s="47"/>
      <c r="G218" s="26">
        <f t="shared" ref="G218" si="115">IF(AND(F218&gt;0,F218&lt;18),INT(26.81044*POWER(ABS(F218-18.04),1.92)+0.5),0)</f>
        <v>0</v>
      </c>
      <c r="I218" s="26">
        <f t="shared" ref="I218" si="116">IF(H218&gt;100,INT(9.629087*POWER(ABS(H218-100),1.05)+0.5),0)</f>
        <v>0</v>
      </c>
      <c r="K218" s="26">
        <f t="shared" ref="K218" si="117">IF(J218&gt;300,INT(5.459439*POWER(ABS(J218-300),0.9)+0.5),0)</f>
        <v>0</v>
      </c>
      <c r="M218" s="26">
        <f t="shared" ref="M218" si="118">IF(L218&gt;500,INT(3.8712164*POWER(ABS(L218-500),0.8)+0.5),0)</f>
        <v>0</v>
      </c>
      <c r="O218" s="27">
        <f t="shared" ref="O218" si="119">IF(N218&gt;1230,INT(1.2086984*POWER(ABS(N218-1230),0.8)+0.5),0)</f>
        <v>0</v>
      </c>
      <c r="P218" s="12"/>
    </row>
    <row r="219" spans="1:16">
      <c r="A219" s="44"/>
      <c r="E219" s="26">
        <f t="shared" si="108"/>
        <v>0</v>
      </c>
      <c r="F219" s="47"/>
      <c r="G219" s="26">
        <f t="shared" si="109"/>
        <v>0</v>
      </c>
      <c r="I219" s="26">
        <f t="shared" si="110"/>
        <v>0</v>
      </c>
      <c r="K219" s="26">
        <f t="shared" si="111"/>
        <v>0</v>
      </c>
      <c r="M219" s="26">
        <f t="shared" si="112"/>
        <v>0</v>
      </c>
      <c r="O219" s="27">
        <f t="shared" si="113"/>
        <v>0</v>
      </c>
      <c r="P219" s="12"/>
    </row>
    <row r="220" spans="1:16">
      <c r="A220" s="44"/>
      <c r="E220" s="26">
        <f t="shared" si="108"/>
        <v>0</v>
      </c>
      <c r="F220" s="47"/>
      <c r="G220" s="26">
        <f t="shared" si="109"/>
        <v>0</v>
      </c>
      <c r="I220" s="26">
        <f t="shared" si="110"/>
        <v>0</v>
      </c>
      <c r="K220" s="26">
        <f t="shared" si="111"/>
        <v>0</v>
      </c>
      <c r="M220" s="26">
        <f t="shared" si="112"/>
        <v>0</v>
      </c>
      <c r="O220" s="27">
        <f t="shared" si="113"/>
        <v>0</v>
      </c>
      <c r="P220" s="12"/>
    </row>
    <row r="221" spans="1:16">
      <c r="A221" s="44"/>
      <c r="E221" s="26">
        <f t="shared" si="108"/>
        <v>0</v>
      </c>
      <c r="F221" s="47"/>
      <c r="G221" s="26">
        <f t="shared" si="109"/>
        <v>0</v>
      </c>
      <c r="I221" s="26">
        <f t="shared" si="110"/>
        <v>0</v>
      </c>
      <c r="K221" s="26">
        <f t="shared" si="111"/>
        <v>0</v>
      </c>
      <c r="M221" s="26">
        <f t="shared" si="112"/>
        <v>0</v>
      </c>
      <c r="O221" s="27">
        <f t="shared" si="113"/>
        <v>0</v>
      </c>
      <c r="P221" s="12"/>
    </row>
    <row r="222" spans="1:16">
      <c r="A222" s="44"/>
      <c r="E222" s="26">
        <f t="shared" si="108"/>
        <v>0</v>
      </c>
      <c r="F222" s="47"/>
      <c r="G222" s="26">
        <f t="shared" si="109"/>
        <v>0</v>
      </c>
      <c r="I222" s="26">
        <f t="shared" si="110"/>
        <v>0</v>
      </c>
      <c r="K222" s="26">
        <f t="shared" si="111"/>
        <v>0</v>
      </c>
      <c r="M222" s="26">
        <f t="shared" si="112"/>
        <v>0</v>
      </c>
      <c r="O222" s="27">
        <f t="shared" si="113"/>
        <v>0</v>
      </c>
      <c r="P222" s="12"/>
    </row>
    <row r="223" spans="1:16">
      <c r="A223" s="45"/>
      <c r="B223" s="52"/>
      <c r="C223" s="46"/>
      <c r="D223" s="58"/>
      <c r="E223" s="28">
        <f t="shared" si="108"/>
        <v>0</v>
      </c>
      <c r="F223" s="48"/>
      <c r="G223" s="28">
        <f t="shared" si="109"/>
        <v>0</v>
      </c>
      <c r="H223" s="49"/>
      <c r="I223" s="28">
        <f t="shared" si="110"/>
        <v>0</v>
      </c>
      <c r="J223" s="49"/>
      <c r="K223" s="28">
        <f t="shared" si="111"/>
        <v>0</v>
      </c>
      <c r="L223" s="49"/>
      <c r="M223" s="28">
        <f t="shared" si="112"/>
        <v>0</v>
      </c>
      <c r="N223" s="49"/>
      <c r="O223" s="29">
        <f t="shared" si="113"/>
        <v>0</v>
      </c>
      <c r="P223" s="12"/>
    </row>
    <row r="224" spans="1:16">
      <c r="A224" s="30"/>
      <c r="B224" s="32"/>
      <c r="C224" s="31"/>
      <c r="D224" s="59"/>
      <c r="E224" s="33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2"/>
    </row>
    <row r="225" spans="1:16">
      <c r="A225" s="13" t="s">
        <v>15</v>
      </c>
      <c r="B225" s="15"/>
      <c r="C225" s="85" t="s">
        <v>16</v>
      </c>
      <c r="D225" s="85"/>
      <c r="E225" s="35" t="s">
        <v>5</v>
      </c>
      <c r="F225" s="16"/>
      <c r="G225" s="16"/>
      <c r="H225" s="16"/>
      <c r="I225" s="16"/>
      <c r="J225" s="16"/>
      <c r="K225" s="16"/>
      <c r="L225" s="36" t="s">
        <v>17</v>
      </c>
      <c r="M225" s="16"/>
      <c r="N225" s="16"/>
      <c r="O225" s="16"/>
      <c r="P225" s="37">
        <f>P226+P227+E227</f>
        <v>0</v>
      </c>
    </row>
    <row r="226" spans="1:16">
      <c r="A226" s="18"/>
      <c r="B226" s="15"/>
      <c r="C226" s="38" t="s">
        <v>11</v>
      </c>
      <c r="D226" s="60" t="s">
        <v>12</v>
      </c>
      <c r="E226" s="17"/>
      <c r="F226" s="16"/>
      <c r="G226" s="16"/>
      <c r="H226" s="16"/>
      <c r="I226" s="16"/>
      <c r="J226" s="16"/>
      <c r="K226" s="16"/>
      <c r="L226" s="36" t="s">
        <v>18</v>
      </c>
      <c r="M226" s="16"/>
      <c r="N226" s="16"/>
      <c r="O226" s="16"/>
      <c r="P226" s="37">
        <f>E203+G203+I203+K203+M203+O203</f>
        <v>0</v>
      </c>
    </row>
    <row r="227" spans="1:16" ht="13.5" thickBot="1">
      <c r="A227" s="39"/>
      <c r="B227" s="53"/>
      <c r="C227" s="50"/>
      <c r="D227" s="61"/>
      <c r="E227" s="40">
        <f>IF(AND((60*C227+D227)&gt;0,(60*C227+D227)&lt;242),INT(1.620772896*POWER(ABS(60*C227+D227-242.76),1.81)),0)</f>
        <v>0</v>
      </c>
      <c r="F227" s="41"/>
      <c r="G227" s="41"/>
      <c r="H227" s="41"/>
      <c r="I227" s="41"/>
      <c r="J227" s="41"/>
      <c r="K227" s="41"/>
      <c r="L227" s="42" t="s">
        <v>19</v>
      </c>
      <c r="M227" s="41"/>
      <c r="N227" s="41"/>
      <c r="O227" s="41"/>
      <c r="P227" s="43">
        <f>E215+G215+I215+K215+M215+O215</f>
        <v>0</v>
      </c>
    </row>
    <row r="231" spans="1:16" ht="13.5" thickBot="1"/>
    <row r="232" spans="1:16" ht="18">
      <c r="A232" s="51" t="s">
        <v>14</v>
      </c>
      <c r="B232" s="86"/>
      <c r="C232" s="86"/>
      <c r="D232" s="86"/>
      <c r="E232" s="86"/>
      <c r="F232" s="86"/>
      <c r="G232" s="86"/>
      <c r="H232" s="86"/>
      <c r="I232" s="6"/>
      <c r="J232" s="6"/>
      <c r="K232" s="6"/>
      <c r="L232" s="6"/>
      <c r="M232" s="6"/>
      <c r="N232" s="6"/>
      <c r="O232" s="6"/>
      <c r="P232" s="7"/>
    </row>
    <row r="233" spans="1:16">
      <c r="A233" s="8"/>
      <c r="B233" s="10"/>
      <c r="C233" s="9"/>
      <c r="D233" s="5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2"/>
    </row>
    <row r="234" spans="1:16">
      <c r="A234" s="13" t="s">
        <v>2</v>
      </c>
      <c r="B234" s="15"/>
      <c r="C234" s="14"/>
      <c r="D234" s="55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7"/>
      <c r="P234" s="12"/>
    </row>
    <row r="235" spans="1:16">
      <c r="A235" s="18" t="s">
        <v>1</v>
      </c>
      <c r="B235" s="15" t="s">
        <v>4</v>
      </c>
      <c r="C235" s="85" t="s">
        <v>6</v>
      </c>
      <c r="D235" s="85"/>
      <c r="E235" s="16" t="s">
        <v>5</v>
      </c>
      <c r="F235" s="16" t="s">
        <v>13</v>
      </c>
      <c r="G235" s="16" t="s">
        <v>5</v>
      </c>
      <c r="H235" s="16" t="s">
        <v>7</v>
      </c>
      <c r="I235" s="16" t="s">
        <v>5</v>
      </c>
      <c r="J235" s="16" t="s">
        <v>8</v>
      </c>
      <c r="K235" s="16" t="s">
        <v>5</v>
      </c>
      <c r="L235" s="16" t="s">
        <v>9</v>
      </c>
      <c r="M235" s="16" t="s">
        <v>5</v>
      </c>
      <c r="N235" s="16" t="s">
        <v>10</v>
      </c>
      <c r="O235" s="17" t="s">
        <v>5</v>
      </c>
      <c r="P235" s="12"/>
    </row>
    <row r="236" spans="1:16">
      <c r="A236" s="19"/>
      <c r="B236" s="21"/>
      <c r="C236" s="20" t="s">
        <v>11</v>
      </c>
      <c r="D236" s="56" t="s">
        <v>12</v>
      </c>
      <c r="E236" s="22">
        <f>LARGE(E237:E244,1)+LARGE(E237:E244,2)+LARGE(E237:E244,3)</f>
        <v>0</v>
      </c>
      <c r="F236" s="23" t="s">
        <v>12</v>
      </c>
      <c r="G236" s="22">
        <f>LARGE(G237:G244,1)+LARGE(G237:G244,2)+LARGE(G237:G244,3)</f>
        <v>0</v>
      </c>
      <c r="H236" s="23" t="s">
        <v>0</v>
      </c>
      <c r="I236" s="22">
        <f>LARGE(I237:I244,1)+LARGE(I237:I244,2)+LARGE(I237:I244,3)</f>
        <v>0</v>
      </c>
      <c r="J236" s="23" t="s">
        <v>0</v>
      </c>
      <c r="K236" s="22">
        <f>LARGE(K237:K244,1)+LARGE(K237:K244,2)+LARGE(K237:K244,3)</f>
        <v>0</v>
      </c>
      <c r="L236" s="23" t="s">
        <v>0</v>
      </c>
      <c r="M236" s="22">
        <f>LARGE(M237:M244,1)+LARGE(M237:M244,2)+LARGE(M237:M244,3)</f>
        <v>0</v>
      </c>
      <c r="N236" s="23" t="s">
        <v>0</v>
      </c>
      <c r="O236" s="24">
        <f>LARGE(O237:O244,1)+LARGE(O237:O244,2)+LARGE(O237:O244,3)</f>
        <v>0</v>
      </c>
      <c r="P236" s="25"/>
    </row>
    <row r="237" spans="1:16">
      <c r="A237" s="44"/>
      <c r="E237" s="26">
        <f>IF(AND((60*C237+D237)&gt;0,(60*C237+D237)&lt;211),INT(0.31793*POWER(ABS(60*C237+D237-211.77),1.85)+0.5),0)</f>
        <v>0</v>
      </c>
      <c r="F237" s="47"/>
      <c r="G237" s="26">
        <f>IF(AND(F237&gt;0,F237&lt;18.5),INT(27.75955*POWER(ABS(F237-18.53),1.92)+0.5),0)</f>
        <v>0</v>
      </c>
      <c r="I237" s="26">
        <f>IF(H237&gt;100,INT(42.84872*POWER(ABS(H237-100),0.75)+0.5),0)</f>
        <v>0</v>
      </c>
      <c r="K237" s="26">
        <f>IF(J237&gt;250,INT(2.482473*POWER(ABS(J237-250),1.05)+0.5),0)</f>
        <v>0</v>
      </c>
      <c r="M237" s="26">
        <f>IF(L237&gt;400,INT(4.4247407*POWER(ABS(L237-400),0.8)+0.5),0)</f>
        <v>0</v>
      </c>
      <c r="O237" s="27">
        <f>IF(N237&gt;800,INT(0.544767314*POWER(ABS(N237-800),0.92)+0.5),0)</f>
        <v>0</v>
      </c>
      <c r="P237" s="12"/>
    </row>
    <row r="238" spans="1:16">
      <c r="A238" s="44"/>
      <c r="E238" s="26">
        <f t="shared" ref="E238:E244" si="120">IF(AND((60*C238+D238)&gt;0,(60*C238+D238)&lt;211),INT(0.31793*POWER(ABS(60*C238+D238-211.77),1.85)+0.5),0)</f>
        <v>0</v>
      </c>
      <c r="F238" s="47"/>
      <c r="G238" s="26">
        <f t="shared" ref="G238:G244" si="121">IF(AND(F238&gt;0,F238&lt;18.5),INT(27.75955*POWER(ABS(F238-18.53),1.92)+0.5),0)</f>
        <v>0</v>
      </c>
      <c r="I238" s="26">
        <f t="shared" ref="I238:I244" si="122">IF(H238&gt;100,INT(42.84872*POWER(ABS(H238-100),0.75)+0.5),0)</f>
        <v>0</v>
      </c>
      <c r="K238" s="26">
        <f t="shared" ref="K238:K244" si="123">IF(J238&gt;250,INT(2.482473*POWER(ABS(J238-250),1.05)+0.5),0)</f>
        <v>0</v>
      </c>
      <c r="M238" s="26">
        <f t="shared" ref="M238:M244" si="124">IF(L238&gt;400,INT(4.4247407*POWER(ABS(L238-400),0.8)+0.5),0)</f>
        <v>0</v>
      </c>
      <c r="O238" s="27">
        <f t="shared" ref="O238:O244" si="125">IF(N238&gt;800,INT(0.544767314*POWER(ABS(N238-800),0.92)+0.5),0)</f>
        <v>0</v>
      </c>
      <c r="P238" s="12"/>
    </row>
    <row r="239" spans="1:16">
      <c r="A239" s="44"/>
      <c r="E239" s="26">
        <f t="shared" si="120"/>
        <v>0</v>
      </c>
      <c r="F239" s="47"/>
      <c r="G239" s="26">
        <f t="shared" si="121"/>
        <v>0</v>
      </c>
      <c r="I239" s="26">
        <f t="shared" si="122"/>
        <v>0</v>
      </c>
      <c r="K239" s="26">
        <f t="shared" si="123"/>
        <v>0</v>
      </c>
      <c r="M239" s="26">
        <f t="shared" si="124"/>
        <v>0</v>
      </c>
      <c r="O239" s="27">
        <f t="shared" si="125"/>
        <v>0</v>
      </c>
      <c r="P239" s="12"/>
    </row>
    <row r="240" spans="1:16">
      <c r="A240" s="44"/>
      <c r="E240" s="26">
        <f t="shared" ref="E240" si="126">IF(AND((60*C240+D240)&gt;0,(60*C240+D240)&lt;211),INT(0.31793*POWER(ABS(60*C240+D240-211.77),1.85)+0.5),0)</f>
        <v>0</v>
      </c>
      <c r="F240" s="47"/>
      <c r="G240" s="26">
        <f t="shared" ref="G240" si="127">IF(AND(F240&gt;0,F240&lt;18.5),INT(27.75955*POWER(ABS(F240-18.53),1.92)+0.5),0)</f>
        <v>0</v>
      </c>
      <c r="I240" s="26">
        <f t="shared" ref="I240" si="128">IF(H240&gt;100,INT(42.84872*POWER(ABS(H240-100),0.75)+0.5),0)</f>
        <v>0</v>
      </c>
      <c r="K240" s="26">
        <f t="shared" ref="K240" si="129">IF(J240&gt;250,INT(2.482473*POWER(ABS(J240-250),1.05)+0.5),0)</f>
        <v>0</v>
      </c>
      <c r="M240" s="26">
        <f t="shared" ref="M240" si="130">IF(L240&gt;400,INT(4.4247407*POWER(ABS(L240-400),0.8)+0.5),0)</f>
        <v>0</v>
      </c>
      <c r="O240" s="27">
        <f t="shared" ref="O240" si="131">IF(N240&gt;800,INT(0.544767314*POWER(ABS(N240-800),0.92)+0.5),0)</f>
        <v>0</v>
      </c>
      <c r="P240" s="12"/>
    </row>
    <row r="241" spans="1:16">
      <c r="A241" s="44"/>
      <c r="E241" s="26">
        <f t="shared" si="120"/>
        <v>0</v>
      </c>
      <c r="F241" s="47"/>
      <c r="G241" s="26">
        <f t="shared" si="121"/>
        <v>0</v>
      </c>
      <c r="I241" s="26">
        <f t="shared" si="122"/>
        <v>0</v>
      </c>
      <c r="K241" s="26">
        <f t="shared" si="123"/>
        <v>0</v>
      </c>
      <c r="M241" s="26">
        <f t="shared" si="124"/>
        <v>0</v>
      </c>
      <c r="O241" s="27">
        <f t="shared" si="125"/>
        <v>0</v>
      </c>
      <c r="P241" s="12"/>
    </row>
    <row r="242" spans="1:16">
      <c r="A242" s="44"/>
      <c r="E242" s="26">
        <f t="shared" si="120"/>
        <v>0</v>
      </c>
      <c r="F242" s="47"/>
      <c r="G242" s="26">
        <f t="shared" si="121"/>
        <v>0</v>
      </c>
      <c r="I242" s="26">
        <f t="shared" si="122"/>
        <v>0</v>
      </c>
      <c r="K242" s="26">
        <f t="shared" si="123"/>
        <v>0</v>
      </c>
      <c r="M242" s="26">
        <f t="shared" si="124"/>
        <v>0</v>
      </c>
      <c r="O242" s="27">
        <f t="shared" si="125"/>
        <v>0</v>
      </c>
      <c r="P242" s="12"/>
    </row>
    <row r="243" spans="1:16">
      <c r="A243" s="44"/>
      <c r="E243" s="26">
        <f t="shared" si="120"/>
        <v>0</v>
      </c>
      <c r="F243" s="47"/>
      <c r="G243" s="26">
        <f t="shared" si="121"/>
        <v>0</v>
      </c>
      <c r="I243" s="26">
        <f t="shared" si="122"/>
        <v>0</v>
      </c>
      <c r="K243" s="26">
        <f t="shared" si="123"/>
        <v>0</v>
      </c>
      <c r="M243" s="26">
        <f t="shared" si="124"/>
        <v>0</v>
      </c>
      <c r="O243" s="27">
        <f t="shared" si="125"/>
        <v>0</v>
      </c>
      <c r="P243" s="12"/>
    </row>
    <row r="244" spans="1:16">
      <c r="A244" s="45"/>
      <c r="B244" s="52"/>
      <c r="C244" s="46"/>
      <c r="D244" s="58"/>
      <c r="E244" s="28">
        <f t="shared" si="120"/>
        <v>0</v>
      </c>
      <c r="F244" s="48"/>
      <c r="G244" s="28">
        <f t="shared" si="121"/>
        <v>0</v>
      </c>
      <c r="H244" s="49"/>
      <c r="I244" s="28">
        <f t="shared" si="122"/>
        <v>0</v>
      </c>
      <c r="J244" s="49"/>
      <c r="K244" s="28">
        <f t="shared" si="123"/>
        <v>0</v>
      </c>
      <c r="L244" s="49"/>
      <c r="M244" s="28">
        <f t="shared" si="124"/>
        <v>0</v>
      </c>
      <c r="N244" s="49"/>
      <c r="O244" s="29">
        <f t="shared" si="125"/>
        <v>0</v>
      </c>
      <c r="P244" s="12"/>
    </row>
    <row r="245" spans="1:16">
      <c r="A245" s="30"/>
      <c r="B245" s="32"/>
      <c r="C245" s="31"/>
      <c r="D245" s="59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12"/>
    </row>
    <row r="246" spans="1:16">
      <c r="A246" s="13" t="s">
        <v>3</v>
      </c>
      <c r="B246" s="15"/>
      <c r="C246" s="14"/>
      <c r="D246" s="55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7"/>
      <c r="P246" s="12"/>
    </row>
    <row r="247" spans="1:16">
      <c r="A247" s="18" t="s">
        <v>1</v>
      </c>
      <c r="B247" s="15" t="s">
        <v>4</v>
      </c>
      <c r="C247" s="85" t="s">
        <v>6</v>
      </c>
      <c r="D247" s="85"/>
      <c r="E247" s="16" t="s">
        <v>5</v>
      </c>
      <c r="F247" s="16" t="s">
        <v>13</v>
      </c>
      <c r="G247" s="16" t="s">
        <v>5</v>
      </c>
      <c r="H247" s="16" t="s">
        <v>7</v>
      </c>
      <c r="I247" s="16" t="s">
        <v>5</v>
      </c>
      <c r="J247" s="16" t="s">
        <v>8</v>
      </c>
      <c r="K247" s="16" t="s">
        <v>5</v>
      </c>
      <c r="L247" s="16" t="s">
        <v>9</v>
      </c>
      <c r="M247" s="16" t="s">
        <v>5</v>
      </c>
      <c r="N247" s="16" t="s">
        <v>10</v>
      </c>
      <c r="O247" s="17" t="s">
        <v>5</v>
      </c>
      <c r="P247" s="12"/>
    </row>
    <row r="248" spans="1:16">
      <c r="A248" s="19"/>
      <c r="B248" s="21"/>
      <c r="C248" s="20" t="s">
        <v>11</v>
      </c>
      <c r="D248" s="56" t="s">
        <v>12</v>
      </c>
      <c r="E248" s="22">
        <f>LARGE(E249:E256,1)+LARGE(E249:E256,2)+LARGE(E249:E256,3)</f>
        <v>0</v>
      </c>
      <c r="F248" s="23" t="s">
        <v>12</v>
      </c>
      <c r="G248" s="22">
        <f>LARGE(G249:G256,1)+LARGE(G249:G256,2)+LARGE(G249:G256,3)</f>
        <v>0</v>
      </c>
      <c r="H248" s="23" t="s">
        <v>0</v>
      </c>
      <c r="I248" s="22">
        <f>LARGE(I249:I256,1)+LARGE(I249:I256,2)+LARGE(I249:I256,3)</f>
        <v>0</v>
      </c>
      <c r="J248" s="23" t="s">
        <v>0</v>
      </c>
      <c r="K248" s="22">
        <f>LARGE(K249:K256,1)+LARGE(K249:K256,2)+LARGE(K249:K256,3)</f>
        <v>0</v>
      </c>
      <c r="L248" s="23" t="s">
        <v>0</v>
      </c>
      <c r="M248" s="22">
        <f>LARGE(M249:M256,1)+LARGE(M249:M256,2)+LARGE(M249:M256,3)</f>
        <v>0</v>
      </c>
      <c r="N248" s="23" t="s">
        <v>0</v>
      </c>
      <c r="O248" s="24">
        <f>LARGE(O249:O256,1)+LARGE(O249:O256,2)+LARGE(O249:O256,3)</f>
        <v>0</v>
      </c>
      <c r="P248" s="25"/>
    </row>
    <row r="249" spans="1:16">
      <c r="A249" s="44"/>
      <c r="E249" s="26">
        <f>IF(AND((60*C249+D249)&gt;0,(60*C249+D249)&lt;201),INT(0.3179301*POWER(ABS(60*C249+D249-201.77),1.85)+0.5),0)</f>
        <v>0</v>
      </c>
      <c r="F249" s="47"/>
      <c r="G249" s="26">
        <f>IF(AND(F249&gt;0,F249&lt;18),INT(26.81044*POWER(ABS(F249-18.04),1.92)+0.5),0)</f>
        <v>0</v>
      </c>
      <c r="I249" s="26">
        <f>IF(H249&gt;100,INT(9.629087*POWER(ABS(H249-100),1.05)+0.5),0)</f>
        <v>0</v>
      </c>
      <c r="K249" s="26">
        <f>IF(J249&gt;300,INT(5.459439*POWER(ABS(J249-300),0.9)+0.5),0)</f>
        <v>0</v>
      </c>
      <c r="M249" s="26">
        <f>IF(L249&gt;500,INT(3.8712164*POWER(ABS(L249-500),0.8)+0.5),0)</f>
        <v>0</v>
      </c>
      <c r="O249" s="34">
        <f>IF(N249&gt;1230,INT(1.2086984*POWER(ABS(N249-1230),0.8)+0.5),0)</f>
        <v>0</v>
      </c>
      <c r="P249" s="12"/>
    </row>
    <row r="250" spans="1:16">
      <c r="A250" s="44"/>
      <c r="E250" s="26">
        <f t="shared" ref="E250:E256" si="132">IF(AND((60*C250+D250)&gt;0,(60*C250+D250)&lt;201),INT(0.3179301*POWER(ABS(60*C250+D250-201.77),1.85)+0.5),0)</f>
        <v>0</v>
      </c>
      <c r="F250" s="47"/>
      <c r="G250" s="26">
        <f t="shared" ref="G250:G256" si="133">IF(AND(F250&gt;0,F250&lt;18),INT(26.81044*POWER(ABS(F250-18.04),1.92)+0.5),0)</f>
        <v>0</v>
      </c>
      <c r="I250" s="26">
        <f t="shared" ref="I250:I256" si="134">IF(H250&gt;100,INT(9.629087*POWER(ABS(H250-100),1.05)+0.5),0)</f>
        <v>0</v>
      </c>
      <c r="K250" s="26">
        <f t="shared" ref="K250:K256" si="135">IF(J250&gt;300,INT(5.459439*POWER(ABS(J250-300),0.9)+0.5),0)</f>
        <v>0</v>
      </c>
      <c r="M250" s="26">
        <f t="shared" ref="M250:M256" si="136">IF(L250&gt;500,INT(3.8712164*POWER(ABS(L250-500),0.8)+0.5),0)</f>
        <v>0</v>
      </c>
      <c r="O250" s="27">
        <f t="shared" ref="O250:O256" si="137">IF(N250&gt;1230,INT(1.2086984*POWER(ABS(N250-1230),0.8)+0.5),0)</f>
        <v>0</v>
      </c>
      <c r="P250" s="12"/>
    </row>
    <row r="251" spans="1:16">
      <c r="A251" s="44"/>
      <c r="E251" s="26">
        <f t="shared" si="132"/>
        <v>0</v>
      </c>
      <c r="F251" s="47"/>
      <c r="G251" s="26">
        <f t="shared" si="133"/>
        <v>0</v>
      </c>
      <c r="I251" s="26">
        <f t="shared" si="134"/>
        <v>0</v>
      </c>
      <c r="K251" s="26">
        <f t="shared" si="135"/>
        <v>0</v>
      </c>
      <c r="M251" s="26">
        <f t="shared" si="136"/>
        <v>0</v>
      </c>
      <c r="O251" s="27">
        <f t="shared" si="137"/>
        <v>0</v>
      </c>
      <c r="P251" s="12"/>
    </row>
    <row r="252" spans="1:16">
      <c r="A252" s="44"/>
      <c r="E252" s="26">
        <f t="shared" ref="E252" si="138">IF(AND((60*C252+D252)&gt;0,(60*C252+D252)&lt;201),INT(0.3179301*POWER(ABS(60*C252+D252-201.77),1.85)+0.5),0)</f>
        <v>0</v>
      </c>
      <c r="F252" s="47"/>
      <c r="G252" s="26">
        <f t="shared" ref="G252" si="139">IF(AND(F252&gt;0,F252&lt;18),INT(26.81044*POWER(ABS(F252-18.04),1.92)+0.5),0)</f>
        <v>0</v>
      </c>
      <c r="I252" s="26">
        <f t="shared" ref="I252" si="140">IF(H252&gt;100,INT(9.629087*POWER(ABS(H252-100),1.05)+0.5),0)</f>
        <v>0</v>
      </c>
      <c r="K252" s="26">
        <f t="shared" ref="K252" si="141">IF(J252&gt;300,INT(5.459439*POWER(ABS(J252-300),0.9)+0.5),0)</f>
        <v>0</v>
      </c>
      <c r="M252" s="26">
        <f t="shared" ref="M252" si="142">IF(L252&gt;500,INT(3.8712164*POWER(ABS(L252-500),0.8)+0.5),0)</f>
        <v>0</v>
      </c>
      <c r="O252" s="27">
        <f t="shared" ref="O252" si="143">IF(N252&gt;1230,INT(1.2086984*POWER(ABS(N252-1230),0.8)+0.5),0)</f>
        <v>0</v>
      </c>
      <c r="P252" s="12"/>
    </row>
    <row r="253" spans="1:16">
      <c r="A253" s="44"/>
      <c r="E253" s="26">
        <f t="shared" si="132"/>
        <v>0</v>
      </c>
      <c r="F253" s="47"/>
      <c r="G253" s="26">
        <f t="shared" si="133"/>
        <v>0</v>
      </c>
      <c r="I253" s="26">
        <f t="shared" si="134"/>
        <v>0</v>
      </c>
      <c r="K253" s="26">
        <f t="shared" si="135"/>
        <v>0</v>
      </c>
      <c r="M253" s="26">
        <f t="shared" si="136"/>
        <v>0</v>
      </c>
      <c r="O253" s="27">
        <f t="shared" si="137"/>
        <v>0</v>
      </c>
      <c r="P253" s="12"/>
    </row>
    <row r="254" spans="1:16">
      <c r="A254" s="44"/>
      <c r="E254" s="26">
        <f t="shared" si="132"/>
        <v>0</v>
      </c>
      <c r="F254" s="47"/>
      <c r="G254" s="26">
        <f t="shared" si="133"/>
        <v>0</v>
      </c>
      <c r="I254" s="26">
        <f t="shared" si="134"/>
        <v>0</v>
      </c>
      <c r="K254" s="26">
        <f t="shared" si="135"/>
        <v>0</v>
      </c>
      <c r="M254" s="26">
        <f t="shared" si="136"/>
        <v>0</v>
      </c>
      <c r="O254" s="27">
        <f t="shared" si="137"/>
        <v>0</v>
      </c>
      <c r="P254" s="12"/>
    </row>
    <row r="255" spans="1:16">
      <c r="A255" s="44"/>
      <c r="E255" s="26">
        <f t="shared" si="132"/>
        <v>0</v>
      </c>
      <c r="F255" s="47"/>
      <c r="G255" s="26">
        <f t="shared" si="133"/>
        <v>0</v>
      </c>
      <c r="I255" s="26">
        <f t="shared" si="134"/>
        <v>0</v>
      </c>
      <c r="K255" s="26">
        <f t="shared" si="135"/>
        <v>0</v>
      </c>
      <c r="M255" s="26">
        <f t="shared" si="136"/>
        <v>0</v>
      </c>
      <c r="O255" s="27">
        <f t="shared" si="137"/>
        <v>0</v>
      </c>
      <c r="P255" s="12"/>
    </row>
    <row r="256" spans="1:16">
      <c r="A256" s="45"/>
      <c r="B256" s="52"/>
      <c r="C256" s="46"/>
      <c r="D256" s="58"/>
      <c r="E256" s="28">
        <f t="shared" si="132"/>
        <v>0</v>
      </c>
      <c r="F256" s="48"/>
      <c r="G256" s="28">
        <f t="shared" si="133"/>
        <v>0</v>
      </c>
      <c r="H256" s="49"/>
      <c r="I256" s="28">
        <f t="shared" si="134"/>
        <v>0</v>
      </c>
      <c r="J256" s="49"/>
      <c r="K256" s="28">
        <f t="shared" si="135"/>
        <v>0</v>
      </c>
      <c r="L256" s="49"/>
      <c r="M256" s="28">
        <f t="shared" si="136"/>
        <v>0</v>
      </c>
      <c r="N256" s="49"/>
      <c r="O256" s="29">
        <f t="shared" si="137"/>
        <v>0</v>
      </c>
      <c r="P256" s="12"/>
    </row>
    <row r="257" spans="1:16">
      <c r="A257" s="30"/>
      <c r="B257" s="32"/>
      <c r="C257" s="31"/>
      <c r="D257" s="59"/>
      <c r="E257" s="33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2"/>
    </row>
    <row r="258" spans="1:16">
      <c r="A258" s="13" t="s">
        <v>15</v>
      </c>
      <c r="B258" s="15"/>
      <c r="C258" s="85" t="s">
        <v>16</v>
      </c>
      <c r="D258" s="85"/>
      <c r="E258" s="35" t="s">
        <v>5</v>
      </c>
      <c r="F258" s="16"/>
      <c r="G258" s="16"/>
      <c r="H258" s="16"/>
      <c r="I258" s="16"/>
      <c r="J258" s="16"/>
      <c r="K258" s="16"/>
      <c r="L258" s="36" t="s">
        <v>17</v>
      </c>
      <c r="M258" s="16"/>
      <c r="N258" s="16"/>
      <c r="O258" s="16"/>
      <c r="P258" s="37">
        <f>P259+P260+E260</f>
        <v>0</v>
      </c>
    </row>
    <row r="259" spans="1:16">
      <c r="A259" s="18"/>
      <c r="B259" s="15"/>
      <c r="C259" s="38" t="s">
        <v>11</v>
      </c>
      <c r="D259" s="60" t="s">
        <v>12</v>
      </c>
      <c r="E259" s="17"/>
      <c r="F259" s="16"/>
      <c r="G259" s="16"/>
      <c r="H259" s="16"/>
      <c r="I259" s="16"/>
      <c r="J259" s="16"/>
      <c r="K259" s="16"/>
      <c r="L259" s="36" t="s">
        <v>18</v>
      </c>
      <c r="M259" s="16"/>
      <c r="N259" s="16"/>
      <c r="O259" s="16"/>
      <c r="P259" s="37">
        <f>E236+G236+I236+K236+M236+O236</f>
        <v>0</v>
      </c>
    </row>
    <row r="260" spans="1:16" ht="13.5" thickBot="1">
      <c r="A260" s="39"/>
      <c r="B260" s="53"/>
      <c r="C260" s="50"/>
      <c r="D260" s="61"/>
      <c r="E260" s="40">
        <f>IF(AND((60*C260+D260)&gt;0,(60*C260+D260)&lt;242),INT(1.620772896*POWER(ABS(60*C260+D260-242.76),1.81)),0)</f>
        <v>0</v>
      </c>
      <c r="F260" s="41"/>
      <c r="G260" s="41"/>
      <c r="H260" s="41"/>
      <c r="I260" s="41"/>
      <c r="J260" s="41"/>
      <c r="K260" s="41"/>
      <c r="L260" s="42" t="s">
        <v>19</v>
      </c>
      <c r="M260" s="41"/>
      <c r="N260" s="41"/>
      <c r="O260" s="41"/>
      <c r="P260" s="43">
        <f>E248+G248+I248+K248+M248+O248</f>
        <v>0</v>
      </c>
    </row>
    <row r="264" spans="1:16" ht="13.5" thickBot="1"/>
    <row r="265" spans="1:16" ht="18">
      <c r="A265" s="51" t="s">
        <v>14</v>
      </c>
      <c r="B265" s="86"/>
      <c r="C265" s="86"/>
      <c r="D265" s="86"/>
      <c r="E265" s="86"/>
      <c r="F265" s="86"/>
      <c r="G265" s="86"/>
      <c r="H265" s="86"/>
      <c r="I265" s="6"/>
      <c r="J265" s="6"/>
      <c r="K265" s="6"/>
      <c r="L265" s="6"/>
      <c r="M265" s="6"/>
      <c r="N265" s="6"/>
      <c r="O265" s="6"/>
      <c r="P265" s="7"/>
    </row>
    <row r="266" spans="1:16">
      <c r="A266" s="8"/>
      <c r="B266" s="10"/>
      <c r="C266" s="9"/>
      <c r="D266" s="5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2"/>
    </row>
    <row r="267" spans="1:16">
      <c r="A267" s="13" t="s">
        <v>2</v>
      </c>
      <c r="B267" s="15"/>
      <c r="C267" s="14"/>
      <c r="D267" s="55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7"/>
      <c r="P267" s="12"/>
    </row>
    <row r="268" spans="1:16">
      <c r="A268" s="18" t="s">
        <v>1</v>
      </c>
      <c r="B268" s="15" t="s">
        <v>4</v>
      </c>
      <c r="C268" s="85" t="s">
        <v>6</v>
      </c>
      <c r="D268" s="85"/>
      <c r="E268" s="16" t="s">
        <v>5</v>
      </c>
      <c r="F268" s="16" t="s">
        <v>13</v>
      </c>
      <c r="G268" s="16" t="s">
        <v>5</v>
      </c>
      <c r="H268" s="16" t="s">
        <v>7</v>
      </c>
      <c r="I268" s="16" t="s">
        <v>5</v>
      </c>
      <c r="J268" s="16" t="s">
        <v>8</v>
      </c>
      <c r="K268" s="16" t="s">
        <v>5</v>
      </c>
      <c r="L268" s="16" t="s">
        <v>9</v>
      </c>
      <c r="M268" s="16" t="s">
        <v>5</v>
      </c>
      <c r="N268" s="16" t="s">
        <v>10</v>
      </c>
      <c r="O268" s="17" t="s">
        <v>5</v>
      </c>
      <c r="P268" s="12"/>
    </row>
    <row r="269" spans="1:16">
      <c r="A269" s="19"/>
      <c r="B269" s="21"/>
      <c r="C269" s="20" t="s">
        <v>11</v>
      </c>
      <c r="D269" s="56" t="s">
        <v>12</v>
      </c>
      <c r="E269" s="22">
        <f>LARGE(E270:E277,1)+LARGE(E270:E277,2)+LARGE(E270:E277,3)</f>
        <v>0</v>
      </c>
      <c r="F269" s="23" t="s">
        <v>12</v>
      </c>
      <c r="G269" s="22">
        <f>LARGE(G270:G277,1)+LARGE(G270:G277,2)+LARGE(G270:G277,3)</f>
        <v>0</v>
      </c>
      <c r="H269" s="23" t="s">
        <v>0</v>
      </c>
      <c r="I269" s="22">
        <f>LARGE(I270:I277,1)+LARGE(I270:I277,2)+LARGE(I270:I277,3)</f>
        <v>0</v>
      </c>
      <c r="J269" s="23" t="s">
        <v>0</v>
      </c>
      <c r="K269" s="22">
        <f>LARGE(K270:K277,1)+LARGE(K270:K277,2)+LARGE(K270:K277,3)</f>
        <v>0</v>
      </c>
      <c r="L269" s="23" t="s">
        <v>0</v>
      </c>
      <c r="M269" s="22">
        <f>LARGE(M270:M277,1)+LARGE(M270:M277,2)+LARGE(M270:M277,3)</f>
        <v>0</v>
      </c>
      <c r="N269" s="23" t="s">
        <v>0</v>
      </c>
      <c r="O269" s="24">
        <f>LARGE(O270:O277,1)+LARGE(O270:O277,2)+LARGE(O270:O277,3)</f>
        <v>0</v>
      </c>
      <c r="P269" s="25"/>
    </row>
    <row r="270" spans="1:16">
      <c r="A270" s="44"/>
      <c r="E270" s="26">
        <f>IF(AND((60*C270+D270)&gt;0,(60*C270+D270)&lt;211),INT(0.31793*POWER(ABS(60*C270+D270-211.77),1.85)+0.5),0)</f>
        <v>0</v>
      </c>
      <c r="F270" s="47"/>
      <c r="G270" s="26">
        <f>IF(AND(F270&gt;0,F270&lt;18.5),INT(27.75955*POWER(ABS(F270-18.53),1.92)+0.5),0)</f>
        <v>0</v>
      </c>
      <c r="I270" s="26">
        <f>IF(H270&gt;100,INT(42.84872*POWER(ABS(H270-100),0.75)+0.5),0)</f>
        <v>0</v>
      </c>
      <c r="K270" s="26">
        <f>IF(J270&gt;250,INT(2.482473*POWER(ABS(J270-250),1.05)+0.5),0)</f>
        <v>0</v>
      </c>
      <c r="M270" s="26">
        <f>IF(L270&gt;400,INT(4.4247407*POWER(ABS(L270-400),0.8)+0.5),0)</f>
        <v>0</v>
      </c>
      <c r="O270" s="27">
        <f>IF(N270&gt;800,INT(0.544767314*POWER(ABS(N270-800),0.92)+0.5),0)</f>
        <v>0</v>
      </c>
      <c r="P270" s="12"/>
    </row>
    <row r="271" spans="1:16">
      <c r="A271" s="44"/>
      <c r="E271" s="26">
        <f t="shared" ref="E271:E277" si="144">IF(AND((60*C271+D271)&gt;0,(60*C271+D271)&lt;211),INT(0.31793*POWER(ABS(60*C271+D271-211.77),1.85)+0.5),0)</f>
        <v>0</v>
      </c>
      <c r="F271" s="47"/>
      <c r="G271" s="26">
        <f t="shared" ref="G271:G277" si="145">IF(AND(F271&gt;0,F271&lt;18.5),INT(27.75955*POWER(ABS(F271-18.53),1.92)+0.5),0)</f>
        <v>0</v>
      </c>
      <c r="I271" s="26">
        <f t="shared" ref="I271:I277" si="146">IF(H271&gt;100,INT(42.84872*POWER(ABS(H271-100),0.75)+0.5),0)</f>
        <v>0</v>
      </c>
      <c r="K271" s="26">
        <f t="shared" ref="K271:K277" si="147">IF(J271&gt;250,INT(2.482473*POWER(ABS(J271-250),1.05)+0.5),0)</f>
        <v>0</v>
      </c>
      <c r="M271" s="26">
        <f t="shared" ref="M271:M277" si="148">IF(L271&gt;400,INT(4.4247407*POWER(ABS(L271-400),0.8)+0.5),0)</f>
        <v>0</v>
      </c>
      <c r="O271" s="27">
        <f t="shared" ref="O271:O277" si="149">IF(N271&gt;800,INT(0.544767314*POWER(ABS(N271-800),0.92)+0.5),0)</f>
        <v>0</v>
      </c>
      <c r="P271" s="12"/>
    </row>
    <row r="272" spans="1:16">
      <c r="A272" s="44"/>
      <c r="E272" s="26">
        <f t="shared" si="144"/>
        <v>0</v>
      </c>
      <c r="F272" s="47"/>
      <c r="G272" s="26">
        <f t="shared" si="145"/>
        <v>0</v>
      </c>
      <c r="I272" s="26">
        <f t="shared" si="146"/>
        <v>0</v>
      </c>
      <c r="K272" s="26">
        <f t="shared" si="147"/>
        <v>0</v>
      </c>
      <c r="M272" s="26">
        <f t="shared" si="148"/>
        <v>0</v>
      </c>
      <c r="O272" s="27">
        <f t="shared" si="149"/>
        <v>0</v>
      </c>
      <c r="P272" s="12"/>
    </row>
    <row r="273" spans="1:16">
      <c r="A273" s="44"/>
      <c r="E273" s="26">
        <f t="shared" si="144"/>
        <v>0</v>
      </c>
      <c r="F273" s="47"/>
      <c r="G273" s="26">
        <f t="shared" si="145"/>
        <v>0</v>
      </c>
      <c r="I273" s="26">
        <f t="shared" si="146"/>
        <v>0</v>
      </c>
      <c r="K273" s="26">
        <f t="shared" si="147"/>
        <v>0</v>
      </c>
      <c r="M273" s="26">
        <f t="shared" si="148"/>
        <v>0</v>
      </c>
      <c r="O273" s="27">
        <f t="shared" si="149"/>
        <v>0</v>
      </c>
      <c r="P273" s="12"/>
    </row>
    <row r="274" spans="1:16">
      <c r="A274" s="44"/>
      <c r="E274" s="26">
        <f t="shared" si="144"/>
        <v>0</v>
      </c>
      <c r="F274" s="47"/>
      <c r="G274" s="26">
        <f t="shared" si="145"/>
        <v>0</v>
      </c>
      <c r="I274" s="26">
        <f t="shared" si="146"/>
        <v>0</v>
      </c>
      <c r="K274" s="26">
        <f t="shared" si="147"/>
        <v>0</v>
      </c>
      <c r="M274" s="26">
        <f t="shared" si="148"/>
        <v>0</v>
      </c>
      <c r="O274" s="27">
        <f t="shared" si="149"/>
        <v>0</v>
      </c>
      <c r="P274" s="12"/>
    </row>
    <row r="275" spans="1:16">
      <c r="A275" s="44"/>
      <c r="E275" s="26">
        <f t="shared" si="144"/>
        <v>0</v>
      </c>
      <c r="F275" s="47"/>
      <c r="G275" s="26">
        <f t="shared" si="145"/>
        <v>0</v>
      </c>
      <c r="I275" s="26">
        <f t="shared" si="146"/>
        <v>0</v>
      </c>
      <c r="K275" s="26">
        <f t="shared" si="147"/>
        <v>0</v>
      </c>
      <c r="M275" s="26">
        <f t="shared" si="148"/>
        <v>0</v>
      </c>
      <c r="O275" s="27">
        <f t="shared" si="149"/>
        <v>0</v>
      </c>
      <c r="P275" s="12"/>
    </row>
    <row r="276" spans="1:16">
      <c r="A276" s="44"/>
      <c r="E276" s="26">
        <f t="shared" si="144"/>
        <v>0</v>
      </c>
      <c r="F276" s="47"/>
      <c r="G276" s="26">
        <f t="shared" si="145"/>
        <v>0</v>
      </c>
      <c r="I276" s="26">
        <f t="shared" si="146"/>
        <v>0</v>
      </c>
      <c r="K276" s="26">
        <f t="shared" si="147"/>
        <v>0</v>
      </c>
      <c r="M276" s="26">
        <f t="shared" si="148"/>
        <v>0</v>
      </c>
      <c r="O276" s="27">
        <f t="shared" si="149"/>
        <v>0</v>
      </c>
      <c r="P276" s="12"/>
    </row>
    <row r="277" spans="1:16">
      <c r="A277" s="45"/>
      <c r="B277" s="52"/>
      <c r="C277" s="46"/>
      <c r="D277" s="58"/>
      <c r="E277" s="28">
        <f t="shared" si="144"/>
        <v>0</v>
      </c>
      <c r="F277" s="48"/>
      <c r="G277" s="28">
        <f t="shared" si="145"/>
        <v>0</v>
      </c>
      <c r="H277" s="49"/>
      <c r="I277" s="28">
        <f t="shared" si="146"/>
        <v>0</v>
      </c>
      <c r="J277" s="49"/>
      <c r="K277" s="28">
        <f t="shared" si="147"/>
        <v>0</v>
      </c>
      <c r="L277" s="49"/>
      <c r="M277" s="28">
        <f t="shared" si="148"/>
        <v>0</v>
      </c>
      <c r="N277" s="49"/>
      <c r="O277" s="29">
        <f t="shared" si="149"/>
        <v>0</v>
      </c>
      <c r="P277" s="12"/>
    </row>
    <row r="278" spans="1:16">
      <c r="A278" s="30"/>
      <c r="B278" s="32"/>
      <c r="C278" s="31"/>
      <c r="D278" s="59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12"/>
    </row>
    <row r="279" spans="1:16">
      <c r="A279" s="13" t="s">
        <v>3</v>
      </c>
      <c r="B279" s="15"/>
      <c r="C279" s="14"/>
      <c r="D279" s="55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7"/>
      <c r="P279" s="12"/>
    </row>
    <row r="280" spans="1:16">
      <c r="A280" s="18" t="s">
        <v>1</v>
      </c>
      <c r="B280" s="15" t="s">
        <v>4</v>
      </c>
      <c r="C280" s="85" t="s">
        <v>6</v>
      </c>
      <c r="D280" s="85"/>
      <c r="E280" s="16" t="s">
        <v>5</v>
      </c>
      <c r="F280" s="16" t="s">
        <v>13</v>
      </c>
      <c r="G280" s="16" t="s">
        <v>5</v>
      </c>
      <c r="H280" s="16" t="s">
        <v>7</v>
      </c>
      <c r="I280" s="16" t="s">
        <v>5</v>
      </c>
      <c r="J280" s="16" t="s">
        <v>8</v>
      </c>
      <c r="K280" s="16" t="s">
        <v>5</v>
      </c>
      <c r="L280" s="16" t="s">
        <v>9</v>
      </c>
      <c r="M280" s="16" t="s">
        <v>5</v>
      </c>
      <c r="N280" s="16" t="s">
        <v>10</v>
      </c>
      <c r="O280" s="17" t="s">
        <v>5</v>
      </c>
      <c r="P280" s="12"/>
    </row>
    <row r="281" spans="1:16">
      <c r="A281" s="19"/>
      <c r="B281" s="21"/>
      <c r="C281" s="20" t="s">
        <v>11</v>
      </c>
      <c r="D281" s="56" t="s">
        <v>12</v>
      </c>
      <c r="E281" s="22">
        <f>LARGE(E282:E289,1)+LARGE(E282:E289,2)+LARGE(E282:E289,3)</f>
        <v>0</v>
      </c>
      <c r="F281" s="23" t="s">
        <v>12</v>
      </c>
      <c r="G281" s="22">
        <f>LARGE(G282:G289,1)+LARGE(G282:G289,2)+LARGE(G282:G289,3)</f>
        <v>0</v>
      </c>
      <c r="H281" s="23" t="s">
        <v>0</v>
      </c>
      <c r="I281" s="22">
        <f>LARGE(I282:I289,1)+LARGE(I282:I289,2)+LARGE(I282:I289,3)</f>
        <v>0</v>
      </c>
      <c r="J281" s="23" t="s">
        <v>0</v>
      </c>
      <c r="K281" s="22">
        <f>LARGE(K282:K289,1)+LARGE(K282:K289,2)+LARGE(K282:K289,3)</f>
        <v>0</v>
      </c>
      <c r="L281" s="23" t="s">
        <v>0</v>
      </c>
      <c r="M281" s="22">
        <f>LARGE(M282:M289,1)+LARGE(M282:M289,2)+LARGE(M282:M289,3)</f>
        <v>0</v>
      </c>
      <c r="N281" s="23" t="s">
        <v>0</v>
      </c>
      <c r="O281" s="24">
        <f>LARGE(O282:O289,1)+LARGE(O282:O289,2)+LARGE(O282:O289,3)</f>
        <v>0</v>
      </c>
      <c r="P281" s="25"/>
    </row>
    <row r="282" spans="1:16">
      <c r="A282" s="44"/>
      <c r="E282" s="26">
        <f>IF(AND((60*C282+D282)&gt;0,(60*C282+D282)&lt;201),INT(0.3179301*POWER(ABS(60*C282+D282-201.77),1.85)+0.5),0)</f>
        <v>0</v>
      </c>
      <c r="F282" s="47"/>
      <c r="G282" s="26">
        <f>IF(AND(F282&gt;0,F282&lt;18),INT(26.81044*POWER(ABS(F282-18.04),1.92)+0.5),0)</f>
        <v>0</v>
      </c>
      <c r="I282" s="26">
        <f>IF(H282&gt;100,INT(9.629087*POWER(ABS(H282-100),1.05)+0.5),0)</f>
        <v>0</v>
      </c>
      <c r="K282" s="26">
        <f>IF(J282&gt;300,INT(5.459439*POWER(ABS(J282-300),0.9)+0.5),0)</f>
        <v>0</v>
      </c>
      <c r="M282" s="26">
        <f>IF(L282&gt;500,INT(3.8712164*POWER(ABS(L282-500),0.8)+0.5),0)</f>
        <v>0</v>
      </c>
      <c r="O282" s="34">
        <f>IF(N282&gt;1230,INT(1.2086984*POWER(ABS(N282-1230),0.8)+0.5),0)</f>
        <v>0</v>
      </c>
      <c r="P282" s="12"/>
    </row>
    <row r="283" spans="1:16">
      <c r="A283" s="44"/>
      <c r="E283" s="26">
        <f t="shared" ref="E283:E284" si="150">IF(AND((60*C283+D283)&gt;0,(60*C283+D283)&lt;201),INT(0.3179301*POWER(ABS(60*C283+D283-201.77),1.85)+0.5),0)</f>
        <v>0</v>
      </c>
      <c r="F283" s="47"/>
      <c r="G283" s="26">
        <f t="shared" ref="G283:G284" si="151">IF(AND(F283&gt;0,F283&lt;18),INT(26.81044*POWER(ABS(F283-18.04),1.92)+0.5),0)</f>
        <v>0</v>
      </c>
      <c r="I283" s="26">
        <f t="shared" ref="I283:I284" si="152">IF(H283&gt;100,INT(9.629087*POWER(ABS(H283-100),1.05)+0.5),0)</f>
        <v>0</v>
      </c>
      <c r="K283" s="26">
        <f t="shared" ref="K283:K284" si="153">IF(J283&gt;300,INT(5.459439*POWER(ABS(J283-300),0.9)+0.5),0)</f>
        <v>0</v>
      </c>
      <c r="M283" s="26">
        <f t="shared" ref="M283:M284" si="154">IF(L283&gt;500,INT(3.8712164*POWER(ABS(L283-500),0.8)+0.5),0)</f>
        <v>0</v>
      </c>
      <c r="O283" s="27">
        <f t="shared" ref="O283:O284" si="155">IF(N283&gt;1230,INT(1.2086984*POWER(ABS(N283-1230),0.8)+0.5),0)</f>
        <v>0</v>
      </c>
      <c r="P283" s="12"/>
    </row>
    <row r="284" spans="1:16">
      <c r="A284" s="44"/>
      <c r="E284" s="26">
        <f t="shared" si="150"/>
        <v>0</v>
      </c>
      <c r="F284" s="47"/>
      <c r="G284" s="26">
        <f t="shared" si="151"/>
        <v>0</v>
      </c>
      <c r="I284" s="26">
        <f t="shared" si="152"/>
        <v>0</v>
      </c>
      <c r="K284" s="26">
        <f t="shared" si="153"/>
        <v>0</v>
      </c>
      <c r="M284" s="26">
        <f t="shared" si="154"/>
        <v>0</v>
      </c>
      <c r="O284" s="27">
        <f t="shared" si="155"/>
        <v>0</v>
      </c>
      <c r="P284" s="12"/>
    </row>
    <row r="285" spans="1:16">
      <c r="A285" s="44"/>
      <c r="E285" s="26">
        <f t="shared" ref="E285:E289" si="156">IF(AND((60*C285+D285)&gt;0,(60*C285+D285)&lt;201),INT(0.3179301*POWER(ABS(60*C285+D285-201.77),1.85)+0.5),0)</f>
        <v>0</v>
      </c>
      <c r="F285" s="47"/>
      <c r="G285" s="26">
        <f t="shared" ref="G285:G289" si="157">IF(AND(F285&gt;0,F285&lt;18),INT(26.81044*POWER(ABS(F285-18.04),1.92)+0.5),0)</f>
        <v>0</v>
      </c>
      <c r="I285" s="26">
        <f t="shared" ref="I285:I289" si="158">IF(H285&gt;100,INT(9.629087*POWER(ABS(H285-100),1.05)+0.5),0)</f>
        <v>0</v>
      </c>
      <c r="K285" s="26">
        <f t="shared" ref="K285:K289" si="159">IF(J285&gt;300,INT(5.459439*POWER(ABS(J285-300),0.9)+0.5),0)</f>
        <v>0</v>
      </c>
      <c r="M285" s="26">
        <f t="shared" ref="M285:M289" si="160">IF(L285&gt;500,INT(3.8712164*POWER(ABS(L285-500),0.8)+0.5),0)</f>
        <v>0</v>
      </c>
      <c r="O285" s="27">
        <f t="shared" ref="O285:O289" si="161">IF(N285&gt;1230,INT(1.2086984*POWER(ABS(N285-1230),0.8)+0.5),0)</f>
        <v>0</v>
      </c>
      <c r="P285" s="12"/>
    </row>
    <row r="286" spans="1:16">
      <c r="A286" s="44"/>
      <c r="E286" s="26">
        <f t="shared" si="156"/>
        <v>0</v>
      </c>
      <c r="F286" s="47"/>
      <c r="G286" s="26">
        <f t="shared" si="157"/>
        <v>0</v>
      </c>
      <c r="I286" s="26">
        <f t="shared" si="158"/>
        <v>0</v>
      </c>
      <c r="K286" s="26">
        <f t="shared" si="159"/>
        <v>0</v>
      </c>
      <c r="M286" s="26">
        <f t="shared" si="160"/>
        <v>0</v>
      </c>
      <c r="O286" s="27">
        <f t="shared" si="161"/>
        <v>0</v>
      </c>
      <c r="P286" s="12"/>
    </row>
    <row r="287" spans="1:16">
      <c r="A287" s="44"/>
      <c r="E287" s="26">
        <f t="shared" si="156"/>
        <v>0</v>
      </c>
      <c r="F287" s="47"/>
      <c r="G287" s="26">
        <f t="shared" si="157"/>
        <v>0</v>
      </c>
      <c r="I287" s="26">
        <f t="shared" si="158"/>
        <v>0</v>
      </c>
      <c r="K287" s="26">
        <f t="shared" si="159"/>
        <v>0</v>
      </c>
      <c r="M287" s="26">
        <f t="shared" si="160"/>
        <v>0</v>
      </c>
      <c r="O287" s="27">
        <f t="shared" si="161"/>
        <v>0</v>
      </c>
      <c r="P287" s="12"/>
    </row>
    <row r="288" spans="1:16">
      <c r="A288" s="44"/>
      <c r="E288" s="26">
        <f t="shared" si="156"/>
        <v>0</v>
      </c>
      <c r="F288" s="47"/>
      <c r="G288" s="26">
        <f t="shared" si="157"/>
        <v>0</v>
      </c>
      <c r="I288" s="26">
        <f t="shared" si="158"/>
        <v>0</v>
      </c>
      <c r="K288" s="26">
        <f t="shared" si="159"/>
        <v>0</v>
      </c>
      <c r="M288" s="26">
        <f t="shared" si="160"/>
        <v>0</v>
      </c>
      <c r="O288" s="27">
        <f t="shared" si="161"/>
        <v>0</v>
      </c>
      <c r="P288" s="12"/>
    </row>
    <row r="289" spans="1:16">
      <c r="A289" s="45"/>
      <c r="B289" s="52"/>
      <c r="C289" s="46"/>
      <c r="D289" s="58"/>
      <c r="E289" s="28">
        <f t="shared" si="156"/>
        <v>0</v>
      </c>
      <c r="F289" s="48"/>
      <c r="G289" s="28">
        <f t="shared" si="157"/>
        <v>0</v>
      </c>
      <c r="H289" s="49"/>
      <c r="I289" s="28">
        <f t="shared" si="158"/>
        <v>0</v>
      </c>
      <c r="J289" s="49"/>
      <c r="K289" s="28">
        <f t="shared" si="159"/>
        <v>0</v>
      </c>
      <c r="L289" s="49"/>
      <c r="M289" s="28">
        <f t="shared" si="160"/>
        <v>0</v>
      </c>
      <c r="N289" s="49"/>
      <c r="O289" s="29">
        <f t="shared" si="161"/>
        <v>0</v>
      </c>
      <c r="P289" s="12"/>
    </row>
    <row r="290" spans="1:16">
      <c r="A290" s="30"/>
      <c r="B290" s="32"/>
      <c r="C290" s="31"/>
      <c r="D290" s="59"/>
      <c r="E290" s="33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2"/>
    </row>
    <row r="291" spans="1:16">
      <c r="A291" s="13" t="s">
        <v>15</v>
      </c>
      <c r="B291" s="15"/>
      <c r="C291" s="85" t="s">
        <v>16</v>
      </c>
      <c r="D291" s="85"/>
      <c r="E291" s="35" t="s">
        <v>5</v>
      </c>
      <c r="F291" s="16"/>
      <c r="G291" s="16"/>
      <c r="H291" s="16"/>
      <c r="I291" s="16"/>
      <c r="J291" s="16"/>
      <c r="K291" s="16"/>
      <c r="L291" s="36" t="s">
        <v>17</v>
      </c>
      <c r="M291" s="16"/>
      <c r="N291" s="16"/>
      <c r="O291" s="16"/>
      <c r="P291" s="37">
        <f>P292+P293+E293</f>
        <v>0</v>
      </c>
    </row>
    <row r="292" spans="1:16">
      <c r="A292" s="18"/>
      <c r="B292" s="15"/>
      <c r="C292" s="38" t="s">
        <v>11</v>
      </c>
      <c r="D292" s="60" t="s">
        <v>12</v>
      </c>
      <c r="E292" s="17"/>
      <c r="F292" s="16"/>
      <c r="G292" s="16"/>
      <c r="H292" s="16"/>
      <c r="I292" s="16"/>
      <c r="J292" s="16"/>
      <c r="K292" s="16"/>
      <c r="L292" s="36" t="s">
        <v>18</v>
      </c>
      <c r="M292" s="16"/>
      <c r="N292" s="16"/>
      <c r="O292" s="16"/>
      <c r="P292" s="37">
        <f>E269+G269+I269+K269+M269+O269</f>
        <v>0</v>
      </c>
    </row>
    <row r="293" spans="1:16" ht="13.5" thickBot="1">
      <c r="A293" s="39"/>
      <c r="B293" s="53"/>
      <c r="C293" s="50"/>
      <c r="D293" s="61"/>
      <c r="E293" s="40">
        <f>IF(AND((60*C293+D293)&gt;0,(60*C293+D293)&lt;242),INT(1.620772896*POWER(ABS(60*C293+D293-242.76),1.81)),0)</f>
        <v>0</v>
      </c>
      <c r="F293" s="41"/>
      <c r="G293" s="41"/>
      <c r="H293" s="41"/>
      <c r="I293" s="41"/>
      <c r="J293" s="41"/>
      <c r="K293" s="41"/>
      <c r="L293" s="42" t="s">
        <v>19</v>
      </c>
      <c r="M293" s="41"/>
      <c r="N293" s="41"/>
      <c r="O293" s="41"/>
      <c r="P293" s="43">
        <f>E281+G281+I281+K281+M281+O281</f>
        <v>0</v>
      </c>
    </row>
    <row r="297" spans="1:16" ht="13.5" thickBot="1"/>
    <row r="298" spans="1:16" ht="18">
      <c r="A298" s="51" t="s">
        <v>14</v>
      </c>
      <c r="B298" s="86"/>
      <c r="C298" s="86"/>
      <c r="D298" s="86"/>
      <c r="E298" s="86"/>
      <c r="F298" s="86"/>
      <c r="G298" s="86"/>
      <c r="H298" s="86"/>
      <c r="I298" s="6"/>
      <c r="J298" s="6"/>
      <c r="K298" s="6"/>
      <c r="L298" s="6"/>
      <c r="M298" s="6"/>
      <c r="N298" s="6"/>
      <c r="O298" s="6"/>
      <c r="P298" s="7"/>
    </row>
    <row r="299" spans="1:16">
      <c r="A299" s="8"/>
      <c r="B299" s="10"/>
      <c r="C299" s="9"/>
      <c r="D299" s="5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2"/>
    </row>
    <row r="300" spans="1:16">
      <c r="A300" s="13" t="s">
        <v>2</v>
      </c>
      <c r="B300" s="15"/>
      <c r="C300" s="14"/>
      <c r="D300" s="55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7"/>
      <c r="P300" s="12"/>
    </row>
    <row r="301" spans="1:16">
      <c r="A301" s="18" t="s">
        <v>1</v>
      </c>
      <c r="B301" s="15" t="s">
        <v>4</v>
      </c>
      <c r="C301" s="85" t="s">
        <v>6</v>
      </c>
      <c r="D301" s="85"/>
      <c r="E301" s="16" t="s">
        <v>5</v>
      </c>
      <c r="F301" s="16" t="s">
        <v>13</v>
      </c>
      <c r="G301" s="16" t="s">
        <v>5</v>
      </c>
      <c r="H301" s="16" t="s">
        <v>7</v>
      </c>
      <c r="I301" s="16" t="s">
        <v>5</v>
      </c>
      <c r="J301" s="16" t="s">
        <v>8</v>
      </c>
      <c r="K301" s="16" t="s">
        <v>5</v>
      </c>
      <c r="L301" s="16" t="s">
        <v>9</v>
      </c>
      <c r="M301" s="16" t="s">
        <v>5</v>
      </c>
      <c r="N301" s="16" t="s">
        <v>10</v>
      </c>
      <c r="O301" s="17" t="s">
        <v>5</v>
      </c>
      <c r="P301" s="12"/>
    </row>
    <row r="302" spans="1:16">
      <c r="A302" s="19"/>
      <c r="B302" s="21"/>
      <c r="C302" s="20" t="s">
        <v>11</v>
      </c>
      <c r="D302" s="56" t="s">
        <v>12</v>
      </c>
      <c r="E302" s="22">
        <f>LARGE(E303:E310,1)+LARGE(E303:E310,2)+LARGE(E303:E310,3)</f>
        <v>0</v>
      </c>
      <c r="F302" s="23" t="s">
        <v>12</v>
      </c>
      <c r="G302" s="22">
        <f>LARGE(G303:G310,1)+LARGE(G303:G310,2)+LARGE(G303:G310,3)</f>
        <v>0</v>
      </c>
      <c r="H302" s="23" t="s">
        <v>0</v>
      </c>
      <c r="I302" s="22">
        <f>LARGE(I303:I310,1)+LARGE(I303:I310,2)+LARGE(I303:I310,3)</f>
        <v>0</v>
      </c>
      <c r="J302" s="23" t="s">
        <v>0</v>
      </c>
      <c r="K302" s="22">
        <f>LARGE(K303:K310,1)+LARGE(K303:K310,2)+LARGE(K303:K310,3)</f>
        <v>0</v>
      </c>
      <c r="L302" s="23" t="s">
        <v>0</v>
      </c>
      <c r="M302" s="22">
        <f>LARGE(M303:M310,1)+LARGE(M303:M310,2)+LARGE(M303:M310,3)</f>
        <v>0</v>
      </c>
      <c r="N302" s="23" t="s">
        <v>0</v>
      </c>
      <c r="O302" s="24">
        <f>LARGE(O303:O310,1)+LARGE(O303:O310,2)+LARGE(O303:O310,3)</f>
        <v>0</v>
      </c>
      <c r="P302" s="25"/>
    </row>
    <row r="303" spans="1:16">
      <c r="A303" s="44"/>
      <c r="E303" s="26">
        <f>IF(AND((60*C303+D303)&gt;0,(60*C303+D303)&lt;211),INT(0.31793*POWER(ABS(60*C303+D303-211.77),1.85)+0.5),0)</f>
        <v>0</v>
      </c>
      <c r="F303" s="47"/>
      <c r="G303" s="26">
        <f>IF(AND(F303&gt;0,F303&lt;18.5),INT(27.75955*POWER(ABS(F303-18.53),1.92)+0.5),0)</f>
        <v>0</v>
      </c>
      <c r="I303" s="26">
        <f>IF(H303&gt;100,INT(42.84872*POWER(ABS(H303-100),0.75)+0.5),0)</f>
        <v>0</v>
      </c>
      <c r="K303" s="26">
        <f>IF(J303&gt;250,INT(2.482473*POWER(ABS(J303-250),1.05)+0.5),0)</f>
        <v>0</v>
      </c>
      <c r="M303" s="26">
        <f>IF(L303&gt;400,INT(4.4247407*POWER(ABS(L303-400),0.8)+0.5),0)</f>
        <v>0</v>
      </c>
      <c r="O303" s="27">
        <f>IF(N303&gt;800,INT(0.544767314*POWER(ABS(N303-800),0.92)+0.5),0)</f>
        <v>0</v>
      </c>
      <c r="P303" s="12"/>
    </row>
    <row r="304" spans="1:16">
      <c r="A304" s="44"/>
      <c r="E304" s="26">
        <f t="shared" ref="E304:E310" si="162">IF(AND((60*C304+D304)&gt;0,(60*C304+D304)&lt;211),INT(0.31793*POWER(ABS(60*C304+D304-211.77),1.85)+0.5),0)</f>
        <v>0</v>
      </c>
      <c r="F304" s="47"/>
      <c r="G304" s="26">
        <f t="shared" ref="G304:G310" si="163">IF(AND(F304&gt;0,F304&lt;18.5),INT(27.75955*POWER(ABS(F304-18.53),1.92)+0.5),0)</f>
        <v>0</v>
      </c>
      <c r="I304" s="26">
        <f t="shared" ref="I304:I310" si="164">IF(H304&gt;100,INT(42.84872*POWER(ABS(H304-100),0.75)+0.5),0)</f>
        <v>0</v>
      </c>
      <c r="K304" s="26">
        <f t="shared" ref="K304:K310" si="165">IF(J304&gt;250,INT(2.482473*POWER(ABS(J304-250),1.05)+0.5),0)</f>
        <v>0</v>
      </c>
      <c r="M304" s="26">
        <f t="shared" ref="M304:M310" si="166">IF(L304&gt;400,INT(4.4247407*POWER(ABS(L304-400),0.8)+0.5),0)</f>
        <v>0</v>
      </c>
      <c r="O304" s="27">
        <f t="shared" ref="O304:O310" si="167">IF(N304&gt;800,INT(0.544767314*POWER(ABS(N304-800),0.92)+0.5),0)</f>
        <v>0</v>
      </c>
      <c r="P304" s="12"/>
    </row>
    <row r="305" spans="1:16">
      <c r="A305" s="44"/>
      <c r="E305" s="26">
        <f t="shared" ref="E305:E306" si="168">IF(AND((60*C305+D305)&gt;0,(60*C305+D305)&lt;211),INT(0.31793*POWER(ABS(60*C305+D305-211.77),1.85)+0.5),0)</f>
        <v>0</v>
      </c>
      <c r="F305" s="47"/>
      <c r="G305" s="26">
        <f t="shared" ref="G305:G306" si="169">IF(AND(F305&gt;0,F305&lt;18.5),INT(27.75955*POWER(ABS(F305-18.53),1.92)+0.5),0)</f>
        <v>0</v>
      </c>
      <c r="I305" s="26">
        <f t="shared" ref="I305:I306" si="170">IF(H305&gt;100,INT(42.84872*POWER(ABS(H305-100),0.75)+0.5),0)</f>
        <v>0</v>
      </c>
      <c r="K305" s="26">
        <f t="shared" ref="K305:K306" si="171">IF(J305&gt;250,INT(2.482473*POWER(ABS(J305-250),1.05)+0.5),0)</f>
        <v>0</v>
      </c>
      <c r="M305" s="26">
        <f t="shared" ref="M305:M306" si="172">IF(L305&gt;400,INT(4.4247407*POWER(ABS(L305-400),0.8)+0.5),0)</f>
        <v>0</v>
      </c>
      <c r="O305" s="27">
        <f t="shared" ref="O305:O306" si="173">IF(N305&gt;800,INT(0.544767314*POWER(ABS(N305-800),0.92)+0.5),0)</f>
        <v>0</v>
      </c>
      <c r="P305" s="12"/>
    </row>
    <row r="306" spans="1:16">
      <c r="A306" s="44"/>
      <c r="E306" s="26">
        <f t="shared" si="168"/>
        <v>0</v>
      </c>
      <c r="F306" s="47"/>
      <c r="G306" s="26">
        <f t="shared" si="169"/>
        <v>0</v>
      </c>
      <c r="I306" s="26">
        <f t="shared" si="170"/>
        <v>0</v>
      </c>
      <c r="K306" s="26">
        <f t="shared" si="171"/>
        <v>0</v>
      </c>
      <c r="M306" s="26">
        <f t="shared" si="172"/>
        <v>0</v>
      </c>
      <c r="O306" s="27">
        <f t="shared" si="173"/>
        <v>0</v>
      </c>
      <c r="P306" s="12"/>
    </row>
    <row r="307" spans="1:16">
      <c r="A307" s="44"/>
      <c r="E307" s="26">
        <f t="shared" si="162"/>
        <v>0</v>
      </c>
      <c r="F307" s="47"/>
      <c r="G307" s="26">
        <f t="shared" si="163"/>
        <v>0</v>
      </c>
      <c r="I307" s="26">
        <f t="shared" si="164"/>
        <v>0</v>
      </c>
      <c r="K307" s="26">
        <f t="shared" si="165"/>
        <v>0</v>
      </c>
      <c r="M307" s="26">
        <f t="shared" si="166"/>
        <v>0</v>
      </c>
      <c r="O307" s="27">
        <f t="shared" si="167"/>
        <v>0</v>
      </c>
      <c r="P307" s="12"/>
    </row>
    <row r="308" spans="1:16">
      <c r="A308" s="44"/>
      <c r="E308" s="26">
        <f t="shared" si="162"/>
        <v>0</v>
      </c>
      <c r="F308" s="47"/>
      <c r="G308" s="26">
        <f t="shared" si="163"/>
        <v>0</v>
      </c>
      <c r="I308" s="26">
        <f t="shared" si="164"/>
        <v>0</v>
      </c>
      <c r="K308" s="26">
        <f t="shared" si="165"/>
        <v>0</v>
      </c>
      <c r="M308" s="26">
        <f t="shared" si="166"/>
        <v>0</v>
      </c>
      <c r="O308" s="27">
        <f t="shared" si="167"/>
        <v>0</v>
      </c>
      <c r="P308" s="12"/>
    </row>
    <row r="309" spans="1:16">
      <c r="A309" s="44"/>
      <c r="E309" s="26">
        <f t="shared" si="162"/>
        <v>0</v>
      </c>
      <c r="F309" s="47"/>
      <c r="G309" s="26">
        <f t="shared" si="163"/>
        <v>0</v>
      </c>
      <c r="I309" s="26">
        <f t="shared" si="164"/>
        <v>0</v>
      </c>
      <c r="K309" s="26">
        <f t="shared" si="165"/>
        <v>0</v>
      </c>
      <c r="M309" s="26">
        <f t="shared" si="166"/>
        <v>0</v>
      </c>
      <c r="O309" s="27">
        <f t="shared" si="167"/>
        <v>0</v>
      </c>
      <c r="P309" s="12"/>
    </row>
    <row r="310" spans="1:16">
      <c r="A310" s="45"/>
      <c r="B310" s="52"/>
      <c r="C310" s="46"/>
      <c r="D310" s="58"/>
      <c r="E310" s="28">
        <f t="shared" si="162"/>
        <v>0</v>
      </c>
      <c r="F310" s="48"/>
      <c r="G310" s="28">
        <f t="shared" si="163"/>
        <v>0</v>
      </c>
      <c r="H310" s="49"/>
      <c r="I310" s="28">
        <f t="shared" si="164"/>
        <v>0</v>
      </c>
      <c r="J310" s="49"/>
      <c r="K310" s="28">
        <f t="shared" si="165"/>
        <v>0</v>
      </c>
      <c r="L310" s="49"/>
      <c r="M310" s="28">
        <f t="shared" si="166"/>
        <v>0</v>
      </c>
      <c r="N310" s="49"/>
      <c r="O310" s="29">
        <f t="shared" si="167"/>
        <v>0</v>
      </c>
      <c r="P310" s="12"/>
    </row>
    <row r="311" spans="1:16">
      <c r="A311" s="30"/>
      <c r="B311" s="32"/>
      <c r="C311" s="31"/>
      <c r="D311" s="59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12"/>
    </row>
    <row r="312" spans="1:16">
      <c r="A312" s="13" t="s">
        <v>3</v>
      </c>
      <c r="B312" s="15"/>
      <c r="C312" s="14"/>
      <c r="D312" s="55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7"/>
      <c r="P312" s="12"/>
    </row>
    <row r="313" spans="1:16">
      <c r="A313" s="18" t="s">
        <v>1</v>
      </c>
      <c r="B313" s="15" t="s">
        <v>4</v>
      </c>
      <c r="C313" s="85" t="s">
        <v>6</v>
      </c>
      <c r="D313" s="85"/>
      <c r="E313" s="16" t="s">
        <v>5</v>
      </c>
      <c r="F313" s="16" t="s">
        <v>13</v>
      </c>
      <c r="G313" s="16" t="s">
        <v>5</v>
      </c>
      <c r="H313" s="16" t="s">
        <v>7</v>
      </c>
      <c r="I313" s="16" t="s">
        <v>5</v>
      </c>
      <c r="J313" s="16" t="s">
        <v>8</v>
      </c>
      <c r="K313" s="16" t="s">
        <v>5</v>
      </c>
      <c r="L313" s="16" t="s">
        <v>9</v>
      </c>
      <c r="M313" s="16" t="s">
        <v>5</v>
      </c>
      <c r="N313" s="16" t="s">
        <v>10</v>
      </c>
      <c r="O313" s="17" t="s">
        <v>5</v>
      </c>
      <c r="P313" s="12"/>
    </row>
    <row r="314" spans="1:16">
      <c r="A314" s="19"/>
      <c r="B314" s="21"/>
      <c r="C314" s="20" t="s">
        <v>11</v>
      </c>
      <c r="D314" s="56" t="s">
        <v>12</v>
      </c>
      <c r="E314" s="22">
        <f>LARGE(E315:E322,1)+LARGE(E315:E322,2)+LARGE(E315:E322,3)</f>
        <v>0</v>
      </c>
      <c r="F314" s="23" t="s">
        <v>12</v>
      </c>
      <c r="G314" s="22">
        <f>LARGE(G315:G322,1)+LARGE(G315:G322,2)+LARGE(G315:G322,3)</f>
        <v>0</v>
      </c>
      <c r="H314" s="23" t="s">
        <v>0</v>
      </c>
      <c r="I314" s="22">
        <f>LARGE(I315:I322,1)+LARGE(I315:I322,2)+LARGE(I315:I322,3)</f>
        <v>0</v>
      </c>
      <c r="J314" s="23" t="s">
        <v>0</v>
      </c>
      <c r="K314" s="22">
        <f>LARGE(K315:K322,1)+LARGE(K315:K322,2)+LARGE(K315:K322,3)</f>
        <v>0</v>
      </c>
      <c r="L314" s="23" t="s">
        <v>0</v>
      </c>
      <c r="M314" s="22">
        <f>LARGE(M315:M322,1)+LARGE(M315:M322,2)+LARGE(M315:M322,3)</f>
        <v>0</v>
      </c>
      <c r="N314" s="23" t="s">
        <v>0</v>
      </c>
      <c r="O314" s="24">
        <f>LARGE(O315:O322,1)+LARGE(O315:O322,2)+LARGE(O315:O322,3)</f>
        <v>0</v>
      </c>
      <c r="P314" s="25"/>
    </row>
    <row r="315" spans="1:16">
      <c r="A315" s="44"/>
      <c r="E315" s="26">
        <f>IF(AND((60*C315+D315)&gt;0,(60*C315+D315)&lt;201),INT(0.3179301*POWER(ABS(60*C315+D315-201.77),1.85)+0.5),0)</f>
        <v>0</v>
      </c>
      <c r="F315" s="47"/>
      <c r="G315" s="26">
        <f>IF(AND(F315&gt;0,F315&lt;18),INT(26.81044*POWER(ABS(F315-18.04),1.92)+0.5),0)</f>
        <v>0</v>
      </c>
      <c r="I315" s="26">
        <f>IF(H315&gt;100,INT(9.629087*POWER(ABS(H315-100),1.05)+0.5),0)</f>
        <v>0</v>
      </c>
      <c r="K315" s="26">
        <f>IF(J315&gt;300,INT(5.459439*POWER(ABS(J315-300),0.9)+0.5),0)</f>
        <v>0</v>
      </c>
      <c r="M315" s="26">
        <f>IF(L315&gt;500,INT(3.8712164*POWER(ABS(L315-500),0.8)+0.5),0)</f>
        <v>0</v>
      </c>
      <c r="O315" s="34">
        <f>IF(N315&gt;1230,INT(1.2086984*POWER(ABS(N315-1230),0.8)+0.5),0)</f>
        <v>0</v>
      </c>
      <c r="P315" s="12"/>
    </row>
    <row r="316" spans="1:16">
      <c r="A316" s="44"/>
      <c r="E316" s="26">
        <f t="shared" ref="E316:E322" si="174">IF(AND((60*C316+D316)&gt;0,(60*C316+D316)&lt;201),INT(0.3179301*POWER(ABS(60*C316+D316-201.77),1.85)+0.5),0)</f>
        <v>0</v>
      </c>
      <c r="F316" s="47"/>
      <c r="G316" s="26">
        <f t="shared" ref="G316:G322" si="175">IF(AND(F316&gt;0,F316&lt;18),INT(26.81044*POWER(ABS(F316-18.04),1.92)+0.5),0)</f>
        <v>0</v>
      </c>
      <c r="I316" s="26">
        <f t="shared" ref="I316:I322" si="176">IF(H316&gt;100,INT(9.629087*POWER(ABS(H316-100),1.05)+0.5),0)</f>
        <v>0</v>
      </c>
      <c r="K316" s="26">
        <f t="shared" ref="K316:K322" si="177">IF(J316&gt;300,INT(5.459439*POWER(ABS(J316-300),0.9)+0.5),0)</f>
        <v>0</v>
      </c>
      <c r="M316" s="26">
        <f t="shared" ref="M316:M322" si="178">IF(L316&gt;500,INT(3.8712164*POWER(ABS(L316-500),0.8)+0.5),0)</f>
        <v>0</v>
      </c>
      <c r="O316" s="27">
        <f t="shared" ref="O316:O322" si="179">IF(N316&gt;1230,INT(1.2086984*POWER(ABS(N316-1230),0.8)+0.5),0)</f>
        <v>0</v>
      </c>
      <c r="P316" s="12"/>
    </row>
    <row r="317" spans="1:16">
      <c r="A317" s="44"/>
      <c r="E317" s="26">
        <f t="shared" si="174"/>
        <v>0</v>
      </c>
      <c r="F317" s="47"/>
      <c r="G317" s="26">
        <f t="shared" si="175"/>
        <v>0</v>
      </c>
      <c r="I317" s="26">
        <f t="shared" si="176"/>
        <v>0</v>
      </c>
      <c r="K317" s="26">
        <f t="shared" si="177"/>
        <v>0</v>
      </c>
      <c r="M317" s="26">
        <f t="shared" si="178"/>
        <v>0</v>
      </c>
      <c r="O317" s="27">
        <f t="shared" si="179"/>
        <v>0</v>
      </c>
      <c r="P317" s="12"/>
    </row>
    <row r="318" spans="1:16">
      <c r="A318" s="44"/>
      <c r="E318" s="26">
        <f t="shared" si="174"/>
        <v>0</v>
      </c>
      <c r="F318" s="47"/>
      <c r="G318" s="26">
        <f t="shared" si="175"/>
        <v>0</v>
      </c>
      <c r="I318" s="26">
        <f t="shared" si="176"/>
        <v>0</v>
      </c>
      <c r="K318" s="26">
        <f t="shared" si="177"/>
        <v>0</v>
      </c>
      <c r="M318" s="26">
        <f t="shared" si="178"/>
        <v>0</v>
      </c>
      <c r="O318" s="27">
        <f t="shared" si="179"/>
        <v>0</v>
      </c>
      <c r="P318" s="12"/>
    </row>
    <row r="319" spans="1:16">
      <c r="A319" s="44"/>
      <c r="E319" s="26">
        <f t="shared" si="174"/>
        <v>0</v>
      </c>
      <c r="F319" s="47"/>
      <c r="G319" s="26">
        <f t="shared" si="175"/>
        <v>0</v>
      </c>
      <c r="I319" s="26">
        <f t="shared" si="176"/>
        <v>0</v>
      </c>
      <c r="K319" s="26">
        <f t="shared" si="177"/>
        <v>0</v>
      </c>
      <c r="M319" s="26">
        <f t="shared" si="178"/>
        <v>0</v>
      </c>
      <c r="O319" s="27">
        <f t="shared" si="179"/>
        <v>0</v>
      </c>
      <c r="P319" s="12"/>
    </row>
    <row r="320" spans="1:16">
      <c r="A320" s="44"/>
      <c r="E320" s="26">
        <f t="shared" si="174"/>
        <v>0</v>
      </c>
      <c r="F320" s="47"/>
      <c r="G320" s="26">
        <f t="shared" si="175"/>
        <v>0</v>
      </c>
      <c r="I320" s="26">
        <f t="shared" si="176"/>
        <v>0</v>
      </c>
      <c r="K320" s="26">
        <f t="shared" si="177"/>
        <v>0</v>
      </c>
      <c r="M320" s="26">
        <f t="shared" si="178"/>
        <v>0</v>
      </c>
      <c r="O320" s="27">
        <f t="shared" si="179"/>
        <v>0</v>
      </c>
      <c r="P320" s="12"/>
    </row>
    <row r="321" spans="1:16">
      <c r="A321" s="44"/>
      <c r="E321" s="26">
        <f t="shared" si="174"/>
        <v>0</v>
      </c>
      <c r="F321" s="47"/>
      <c r="G321" s="26">
        <f t="shared" si="175"/>
        <v>0</v>
      </c>
      <c r="I321" s="26">
        <f t="shared" si="176"/>
        <v>0</v>
      </c>
      <c r="K321" s="26">
        <f t="shared" si="177"/>
        <v>0</v>
      </c>
      <c r="M321" s="26">
        <f t="shared" si="178"/>
        <v>0</v>
      </c>
      <c r="O321" s="27">
        <f t="shared" si="179"/>
        <v>0</v>
      </c>
      <c r="P321" s="12"/>
    </row>
    <row r="322" spans="1:16">
      <c r="A322" s="45"/>
      <c r="B322" s="52"/>
      <c r="C322" s="46"/>
      <c r="D322" s="58"/>
      <c r="E322" s="28">
        <f t="shared" si="174"/>
        <v>0</v>
      </c>
      <c r="F322" s="48"/>
      <c r="G322" s="28">
        <f t="shared" si="175"/>
        <v>0</v>
      </c>
      <c r="H322" s="49"/>
      <c r="I322" s="28">
        <f t="shared" si="176"/>
        <v>0</v>
      </c>
      <c r="J322" s="49"/>
      <c r="K322" s="28">
        <f t="shared" si="177"/>
        <v>0</v>
      </c>
      <c r="L322" s="49"/>
      <c r="M322" s="28">
        <f t="shared" si="178"/>
        <v>0</v>
      </c>
      <c r="N322" s="49"/>
      <c r="O322" s="29">
        <f t="shared" si="179"/>
        <v>0</v>
      </c>
      <c r="P322" s="12"/>
    </row>
    <row r="323" spans="1:16">
      <c r="A323" s="30"/>
      <c r="B323" s="32"/>
      <c r="C323" s="31"/>
      <c r="D323" s="59"/>
      <c r="E323" s="33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2"/>
    </row>
    <row r="324" spans="1:16">
      <c r="A324" s="13" t="s">
        <v>15</v>
      </c>
      <c r="B324" s="15"/>
      <c r="C324" s="85" t="s">
        <v>16</v>
      </c>
      <c r="D324" s="85"/>
      <c r="E324" s="35" t="s">
        <v>5</v>
      </c>
      <c r="F324" s="16"/>
      <c r="G324" s="16"/>
      <c r="H324" s="16"/>
      <c r="I324" s="16"/>
      <c r="J324" s="16"/>
      <c r="K324" s="16"/>
      <c r="L324" s="36" t="s">
        <v>17</v>
      </c>
      <c r="M324" s="16"/>
      <c r="N324" s="16"/>
      <c r="O324" s="16"/>
      <c r="P324" s="37">
        <f>P325+P326+E326</f>
        <v>0</v>
      </c>
    </row>
    <row r="325" spans="1:16">
      <c r="A325" s="18"/>
      <c r="B325" s="15"/>
      <c r="C325" s="38" t="s">
        <v>11</v>
      </c>
      <c r="D325" s="60" t="s">
        <v>12</v>
      </c>
      <c r="E325" s="17"/>
      <c r="F325" s="16"/>
      <c r="G325" s="16"/>
      <c r="H325" s="16"/>
      <c r="I325" s="16"/>
      <c r="J325" s="16"/>
      <c r="K325" s="16"/>
      <c r="L325" s="36" t="s">
        <v>18</v>
      </c>
      <c r="M325" s="16"/>
      <c r="N325" s="16"/>
      <c r="O325" s="16"/>
      <c r="P325" s="37">
        <f>E302+G302+I302+K302+M302+O302</f>
        <v>0</v>
      </c>
    </row>
    <row r="326" spans="1:16" ht="13.5" thickBot="1">
      <c r="A326" s="39"/>
      <c r="B326" s="53"/>
      <c r="C326" s="50"/>
      <c r="D326" s="61"/>
      <c r="E326" s="40">
        <f>IF(AND((60*C326+D326)&gt;0,(60*C326+D326)&lt;242),INT(1.620772896*POWER(ABS(60*C326+D326-242.76),1.81)),0)</f>
        <v>0</v>
      </c>
      <c r="F326" s="41"/>
      <c r="G326" s="41"/>
      <c r="H326" s="41"/>
      <c r="I326" s="41"/>
      <c r="J326" s="41"/>
      <c r="K326" s="41"/>
      <c r="L326" s="42" t="s">
        <v>19</v>
      </c>
      <c r="M326" s="41"/>
      <c r="N326" s="41"/>
      <c r="O326" s="41"/>
      <c r="P326" s="43">
        <f>E314+G314+I314+K314+M314+O314</f>
        <v>0</v>
      </c>
    </row>
  </sheetData>
  <mergeCells count="40">
    <mergeCell ref="C49:D49"/>
    <mergeCell ref="C60:D60"/>
    <mergeCell ref="C27:D27"/>
    <mergeCell ref="B1:H1"/>
    <mergeCell ref="B34:H34"/>
    <mergeCell ref="C37:D37"/>
    <mergeCell ref="C4:D4"/>
    <mergeCell ref="C16:D16"/>
    <mergeCell ref="C159:D159"/>
    <mergeCell ref="B67:H67"/>
    <mergeCell ref="C70:D70"/>
    <mergeCell ref="C82:D82"/>
    <mergeCell ref="C93:D93"/>
    <mergeCell ref="B100:H100"/>
    <mergeCell ref="C103:D103"/>
    <mergeCell ref="C115:D115"/>
    <mergeCell ref="C126:D126"/>
    <mergeCell ref="B133:H133"/>
    <mergeCell ref="C136:D136"/>
    <mergeCell ref="C148:D148"/>
    <mergeCell ref="C258:D258"/>
    <mergeCell ref="B166:H166"/>
    <mergeCell ref="C169:D169"/>
    <mergeCell ref="C181:D181"/>
    <mergeCell ref="C192:D192"/>
    <mergeCell ref="B199:H199"/>
    <mergeCell ref="C202:D202"/>
    <mergeCell ref="C214:D214"/>
    <mergeCell ref="C225:D225"/>
    <mergeCell ref="B232:H232"/>
    <mergeCell ref="C235:D235"/>
    <mergeCell ref="C247:D247"/>
    <mergeCell ref="C313:D313"/>
    <mergeCell ref="C324:D324"/>
    <mergeCell ref="B265:H265"/>
    <mergeCell ref="C268:D268"/>
    <mergeCell ref="C280:D280"/>
    <mergeCell ref="C291:D291"/>
    <mergeCell ref="B298:H298"/>
    <mergeCell ref="C301:D301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  <rowBreaks count="2" manualBreakCount="2">
    <brk id="33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I28" sqref="I28"/>
    </sheetView>
  </sheetViews>
  <sheetFormatPr defaultColWidth="9.140625" defaultRowHeight="15"/>
  <cols>
    <col min="1" max="1" width="22.140625" style="64" customWidth="1"/>
    <col min="2" max="4" width="9.140625" style="63"/>
    <col min="5" max="16384" width="9.140625" style="62"/>
  </cols>
  <sheetData>
    <row r="1" spans="1:4" s="65" customFormat="1">
      <c r="A1" s="66" t="s">
        <v>20</v>
      </c>
      <c r="B1" s="67" t="s">
        <v>23</v>
      </c>
      <c r="C1" s="67" t="s">
        <v>22</v>
      </c>
      <c r="D1" s="67" t="s">
        <v>21</v>
      </c>
    </row>
    <row r="2" spans="1:4">
      <c r="A2" s="64" t="str">
        <f>Poängprotokoll!B1</f>
        <v>BÅLSTA IK</v>
      </c>
      <c r="B2" s="63">
        <f>Poängprotokoll!P27</f>
        <v>17734</v>
      </c>
      <c r="C2" s="63">
        <f>Poängprotokoll!P28</f>
        <v>9679</v>
      </c>
      <c r="D2" s="63">
        <f>Poängprotokoll!P29</f>
        <v>5047</v>
      </c>
    </row>
    <row r="3" spans="1:4">
      <c r="A3" s="64" t="str">
        <f>Poängprotokoll!B34</f>
        <v>VÄSTERÅS FK</v>
      </c>
      <c r="B3" s="63">
        <f>Poängprotokoll!P60</f>
        <v>25849</v>
      </c>
      <c r="C3" s="63">
        <f>Poängprotokoll!P61</f>
        <v>9783</v>
      </c>
      <c r="D3" s="63">
        <f>Poängprotokoll!P62</f>
        <v>11512</v>
      </c>
    </row>
    <row r="4" spans="1:4">
      <c r="A4" s="64">
        <f>Poängprotokoll!B67</f>
        <v>0</v>
      </c>
      <c r="B4" s="63">
        <f>Poängprotokoll!P93</f>
        <v>0</v>
      </c>
      <c r="C4" s="63">
        <f>Poängprotokoll!P94</f>
        <v>0</v>
      </c>
      <c r="D4" s="63">
        <f>Poängprotokoll!P95</f>
        <v>0</v>
      </c>
    </row>
    <row r="5" spans="1:4">
      <c r="A5" s="64">
        <f>Poängprotokoll!B100</f>
        <v>0</v>
      </c>
      <c r="B5" s="63">
        <f>Poängprotokoll!P126</f>
        <v>0</v>
      </c>
      <c r="C5" s="63">
        <f>Poängprotokoll!P127</f>
        <v>0</v>
      </c>
      <c r="D5" s="63">
        <f>Poängprotokoll!P128</f>
        <v>0</v>
      </c>
    </row>
    <row r="6" spans="1:4">
      <c r="A6" s="64">
        <f>Poängprotokoll!B133</f>
        <v>0</v>
      </c>
      <c r="B6" s="63">
        <f>Poängprotokoll!P159</f>
        <v>0</v>
      </c>
      <c r="C6" s="63">
        <f>Poängprotokoll!P160</f>
        <v>0</v>
      </c>
      <c r="D6" s="63">
        <f>Poängprotokoll!P161</f>
        <v>0</v>
      </c>
    </row>
    <row r="7" spans="1:4">
      <c r="A7" s="64">
        <f>Poängprotokoll!B166</f>
        <v>0</v>
      </c>
      <c r="B7" s="63">
        <f>Poängprotokoll!P192</f>
        <v>0</v>
      </c>
      <c r="C7" s="63">
        <f>Poängprotokoll!P193</f>
        <v>0</v>
      </c>
      <c r="D7" s="63">
        <f>Poängprotokoll!P194</f>
        <v>0</v>
      </c>
    </row>
    <row r="8" spans="1:4">
      <c r="A8" s="64">
        <f>Poängprotokoll!B199</f>
        <v>0</v>
      </c>
      <c r="B8" s="63">
        <f>Poängprotokoll!P225</f>
        <v>0</v>
      </c>
      <c r="C8" s="63">
        <f>Poängprotokoll!P226</f>
        <v>0</v>
      </c>
      <c r="D8" s="63">
        <f>Poängprotokoll!P227</f>
        <v>0</v>
      </c>
    </row>
    <row r="9" spans="1:4">
      <c r="A9" s="64">
        <f>Poängprotokoll!B232</f>
        <v>0</v>
      </c>
      <c r="B9" s="63">
        <f>Poängprotokoll!P258</f>
        <v>0</v>
      </c>
      <c r="C9" s="63">
        <f>Poängprotokoll!P259</f>
        <v>0</v>
      </c>
      <c r="D9" s="63">
        <f>Poängprotokoll!P260</f>
        <v>0</v>
      </c>
    </row>
    <row r="10" spans="1:4">
      <c r="A10" s="64">
        <f>Poängprotokoll!B265</f>
        <v>0</v>
      </c>
      <c r="B10" s="63">
        <f>Poängprotokoll!P291</f>
        <v>0</v>
      </c>
      <c r="C10" s="63">
        <f>Poängprotokoll!P292</f>
        <v>0</v>
      </c>
      <c r="D10" s="63">
        <f>Poängprotokoll!P293</f>
        <v>0</v>
      </c>
    </row>
    <row r="11" spans="1:4">
      <c r="A11" s="64">
        <f>Poängprotokoll!B298</f>
        <v>0</v>
      </c>
      <c r="B11" s="63">
        <f>Poängprotokoll!P324</f>
        <v>0</v>
      </c>
      <c r="C11" s="63">
        <f>Poängprotokoll!P325</f>
        <v>0</v>
      </c>
      <c r="D11" s="63">
        <f>Poängprotokoll!P326</f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Poängprotokoll</vt:lpstr>
      <vt:lpstr>Sammanställning</vt:lpstr>
    </vt:vector>
  </TitlesOfParts>
  <Company>Svenska Friidrottsförbundet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Magnus Bosson</cp:lastModifiedBy>
  <cp:lastPrinted>2023-06-06T14:34:37Z</cp:lastPrinted>
  <dcterms:created xsi:type="dcterms:W3CDTF">2007-04-27T08:59:59Z</dcterms:created>
  <dcterms:modified xsi:type="dcterms:W3CDTF">2023-06-08T14:37:34Z</dcterms:modified>
</cp:coreProperties>
</file>